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MY DOCUMENTS\WEBSITES\LEARNINGSOURCES\"/>
    </mc:Choice>
  </mc:AlternateContent>
  <xr:revisionPtr revIDLastSave="0" documentId="13_ncr:1_{2C6CBC14-E061-412F-80E8-B359BC23F0F5}" xr6:coauthVersionLast="40" xr6:coauthVersionMax="40" xr10:uidLastSave="{00000000-0000-0000-0000-000000000000}"/>
  <bookViews>
    <workbookView showHorizontalScroll="0" showSheetTabs="0" xWindow="-120" yWindow="-120" windowWidth="19440" windowHeight="12240" xr2:uid="{00000000-000D-0000-FFFF-FFFF00000000}"/>
  </bookViews>
  <sheets>
    <sheet name="Sheet1" sheetId="1" r:id="rId1"/>
  </sheets>
  <definedNames>
    <definedName name="CD">Sheet1!#REF!</definedName>
    <definedName name="CF">Sheet1!#REF!</definedName>
    <definedName name="CG">Sheet1!#REF!</definedName>
    <definedName name="G">Sheet1!#REF!</definedName>
    <definedName name="QD">Sheet1!#REF!</definedName>
    <definedName name="QE">Sheet1!#REF!</definedName>
    <definedName name="QG">Sheet1!#REF!</definedName>
    <definedName name="TD">Sheet1!#REF!</definedName>
    <definedName name="TE">Sheet1!#REF!</definedName>
    <definedName name="TG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5" i="1" l="1"/>
  <c r="O55" i="1"/>
  <c r="N55" i="1"/>
  <c r="M55" i="1"/>
  <c r="L55" i="1"/>
  <c r="K55" i="1"/>
  <c r="J55" i="1"/>
  <c r="I55" i="1"/>
  <c r="H55" i="1"/>
  <c r="P190" i="1" l="1"/>
  <c r="O190" i="1"/>
  <c r="N190" i="1"/>
  <c r="M190" i="1"/>
  <c r="L190" i="1"/>
  <c r="K190" i="1"/>
  <c r="J190" i="1"/>
  <c r="I190" i="1"/>
  <c r="H190" i="1"/>
  <c r="K127" i="1" l="1"/>
  <c r="P127" i="1"/>
  <c r="M127" i="1"/>
  <c r="L127" i="1"/>
  <c r="C127" i="1"/>
  <c r="H127" i="1" s="1"/>
  <c r="I127" i="1" l="1"/>
  <c r="J127" i="1"/>
  <c r="N127" i="1" l="1"/>
  <c r="O127" i="1"/>
  <c r="P102" i="1" l="1"/>
  <c r="O102" i="1"/>
  <c r="N102" i="1"/>
  <c r="M102" i="1"/>
  <c r="L102" i="1"/>
  <c r="J102" i="1"/>
  <c r="I102" i="1"/>
  <c r="H102" i="1"/>
  <c r="K102" i="1"/>
  <c r="P249" i="1" l="1"/>
  <c r="N249" i="1"/>
  <c r="M249" i="1"/>
  <c r="L249" i="1"/>
  <c r="I249" i="1"/>
  <c r="O249" i="1" s="1"/>
  <c r="H249" i="1"/>
  <c r="J249" i="1"/>
  <c r="K249" i="1"/>
  <c r="C39" i="1" l="1"/>
  <c r="J116" i="1" l="1"/>
  <c r="I116" i="1"/>
  <c r="L116" i="1" s="1"/>
  <c r="H116" i="1"/>
  <c r="P116" i="1"/>
  <c r="O116" i="1"/>
  <c r="N116" i="1"/>
  <c r="M116" i="1"/>
  <c r="K116" i="1"/>
  <c r="P273" i="1" l="1"/>
  <c r="K273" i="1"/>
  <c r="J273" i="1"/>
  <c r="I273" i="1"/>
  <c r="L273" i="1" s="1"/>
  <c r="H273" i="1"/>
  <c r="N273" i="1" l="1"/>
  <c r="O273" i="1"/>
  <c r="M273" i="1"/>
  <c r="K60" i="1"/>
  <c r="K59" i="1"/>
  <c r="K58" i="1"/>
  <c r="K57" i="1"/>
  <c r="K56" i="1"/>
  <c r="K54" i="1"/>
  <c r="K53" i="1"/>
  <c r="K52" i="1"/>
  <c r="K51" i="1"/>
  <c r="K50" i="1"/>
  <c r="K49" i="1"/>
  <c r="K48" i="1"/>
  <c r="P50" i="1"/>
  <c r="M50" i="1"/>
  <c r="L50" i="1"/>
  <c r="J50" i="1"/>
  <c r="I50" i="1"/>
  <c r="O50" i="1" s="1"/>
  <c r="H50" i="1"/>
  <c r="N50" i="1" l="1"/>
  <c r="J166" i="1" l="1"/>
  <c r="I166" i="1"/>
  <c r="L166" i="1"/>
  <c r="M166" i="1"/>
  <c r="N166" i="1"/>
  <c r="O166" i="1"/>
  <c r="P166" i="1"/>
  <c r="H166" i="1"/>
  <c r="K166" i="1"/>
  <c r="P180" i="1" l="1"/>
  <c r="O180" i="1"/>
  <c r="N180" i="1"/>
  <c r="M180" i="1"/>
  <c r="L180" i="1"/>
  <c r="K180" i="1"/>
  <c r="J180" i="1"/>
  <c r="I180" i="1"/>
  <c r="H180" i="1"/>
  <c r="K294" i="1" l="1"/>
  <c r="K293" i="1"/>
  <c r="K292" i="1"/>
  <c r="K291" i="1"/>
  <c r="P291" i="1"/>
  <c r="P290" i="1"/>
  <c r="O290" i="1"/>
  <c r="N290" i="1"/>
  <c r="M290" i="1"/>
  <c r="L290" i="1"/>
  <c r="J291" i="1"/>
  <c r="I291" i="1"/>
  <c r="O291" i="1" s="1"/>
  <c r="H291" i="1"/>
  <c r="J290" i="1"/>
  <c r="I290" i="1"/>
  <c r="H290" i="1"/>
  <c r="K290" i="1"/>
  <c r="M291" i="1" l="1"/>
  <c r="L291" i="1"/>
  <c r="N291" i="1"/>
  <c r="P39" i="1" l="1"/>
  <c r="N39" i="1"/>
  <c r="M39" i="1"/>
  <c r="L39" i="1"/>
  <c r="K39" i="1"/>
  <c r="J39" i="1"/>
  <c r="I39" i="1"/>
  <c r="O39" i="1" s="1"/>
  <c r="H39" i="1"/>
  <c r="K89" i="1" l="1"/>
  <c r="J89" i="1"/>
  <c r="I89" i="1"/>
  <c r="H89" i="1"/>
  <c r="K96" i="1"/>
  <c r="K95" i="1"/>
  <c r="K94" i="1"/>
  <c r="K93" i="1"/>
  <c r="K92" i="1"/>
  <c r="K91" i="1"/>
  <c r="K90" i="1"/>
  <c r="K88" i="1"/>
  <c r="K87" i="1"/>
  <c r="K86" i="1"/>
  <c r="K85" i="1"/>
  <c r="K84" i="1"/>
  <c r="K83" i="1"/>
  <c r="K82" i="1"/>
  <c r="K81" i="1"/>
  <c r="J86" i="1"/>
  <c r="I86" i="1"/>
  <c r="H86" i="1"/>
  <c r="J85" i="1"/>
  <c r="I85" i="1"/>
  <c r="M85" i="1" s="1"/>
  <c r="H85" i="1"/>
  <c r="P89" i="1"/>
  <c r="O89" i="1"/>
  <c r="N89" i="1"/>
  <c r="M89" i="1"/>
  <c r="L89" i="1"/>
  <c r="P88" i="1"/>
  <c r="P87" i="1"/>
  <c r="P86" i="1"/>
  <c r="O86" i="1"/>
  <c r="N86" i="1"/>
  <c r="M86" i="1"/>
  <c r="L86" i="1"/>
  <c r="P85" i="1"/>
  <c r="O85" i="1"/>
  <c r="N85" i="1"/>
  <c r="J87" i="1"/>
  <c r="I87" i="1"/>
  <c r="O87" i="1" s="1"/>
  <c r="H87" i="1"/>
  <c r="L85" i="1" l="1"/>
  <c r="L87" i="1"/>
  <c r="N87" i="1"/>
  <c r="M87" i="1"/>
  <c r="J88" i="1"/>
  <c r="I88" i="1"/>
  <c r="H88" i="1"/>
  <c r="N88" i="1" l="1"/>
  <c r="L88" i="1"/>
  <c r="O88" i="1"/>
  <c r="M88" i="1"/>
  <c r="J46" i="1"/>
  <c r="I46" i="1"/>
  <c r="H46" i="1"/>
  <c r="C155" i="1" l="1"/>
  <c r="J277" i="1" l="1"/>
  <c r="I277" i="1"/>
  <c r="N277" i="1" s="1"/>
  <c r="L277" i="1"/>
  <c r="M277" i="1"/>
  <c r="P277" i="1"/>
  <c r="H277" i="1"/>
  <c r="K277" i="1"/>
  <c r="O277" i="1" l="1"/>
  <c r="O318" i="1" l="1"/>
  <c r="O317" i="1"/>
  <c r="O315" i="1"/>
  <c r="O314" i="1"/>
  <c r="O313" i="1"/>
  <c r="O312" i="1"/>
  <c r="O311" i="1"/>
  <c r="O310" i="1"/>
  <c r="O308" i="1"/>
  <c r="O306" i="1"/>
  <c r="O305" i="1"/>
  <c r="O304" i="1"/>
  <c r="O303" i="1"/>
  <c r="O302" i="1"/>
  <c r="O301" i="1"/>
  <c r="O300" i="1"/>
  <c r="O299" i="1"/>
  <c r="O298" i="1"/>
  <c r="O297" i="1"/>
  <c r="O296" i="1"/>
  <c r="O292" i="1"/>
  <c r="O289" i="1"/>
  <c r="O284" i="1"/>
  <c r="O282" i="1"/>
  <c r="O279" i="1"/>
  <c r="O278" i="1"/>
  <c r="O276" i="1"/>
  <c r="O275" i="1"/>
  <c r="O272" i="1"/>
  <c r="O270" i="1"/>
  <c r="O265" i="1"/>
  <c r="O264" i="1"/>
  <c r="O262" i="1"/>
  <c r="O258" i="1"/>
  <c r="O257" i="1"/>
  <c r="O254" i="1"/>
  <c r="O253" i="1"/>
  <c r="O252" i="1"/>
  <c r="O251" i="1"/>
  <c r="O250" i="1"/>
  <c r="O248" i="1"/>
  <c r="O246" i="1"/>
  <c r="O245" i="1"/>
  <c r="O244" i="1"/>
  <c r="O243" i="1"/>
  <c r="O242" i="1"/>
  <c r="O241" i="1"/>
  <c r="O240" i="1"/>
  <c r="O239" i="1"/>
  <c r="O238" i="1"/>
  <c r="O237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3" i="1"/>
  <c r="O202" i="1"/>
  <c r="O201" i="1"/>
  <c r="O200" i="1"/>
  <c r="O199" i="1"/>
  <c r="O195" i="1"/>
  <c r="O192" i="1"/>
  <c r="O191" i="1"/>
  <c r="O188" i="1"/>
  <c r="O187" i="1"/>
  <c r="O186" i="1"/>
  <c r="O185" i="1"/>
  <c r="O184" i="1"/>
  <c r="O183" i="1"/>
  <c r="O182" i="1"/>
  <c r="O181" i="1"/>
  <c r="O179" i="1"/>
  <c r="O175" i="1"/>
  <c r="O174" i="1"/>
  <c r="O172" i="1"/>
  <c r="O171" i="1"/>
  <c r="O170" i="1"/>
  <c r="O169" i="1"/>
  <c r="O168" i="1"/>
  <c r="O165" i="1"/>
  <c r="O164" i="1"/>
  <c r="O163" i="1"/>
  <c r="O162" i="1"/>
  <c r="O161" i="1"/>
  <c r="O160" i="1"/>
  <c r="O159" i="1"/>
  <c r="O156" i="1"/>
  <c r="O155" i="1"/>
  <c r="O154" i="1"/>
  <c r="O153" i="1"/>
  <c r="O152" i="1"/>
  <c r="O150" i="1"/>
  <c r="O149" i="1"/>
  <c r="O148" i="1"/>
  <c r="O146" i="1"/>
  <c r="O145" i="1"/>
  <c r="O144" i="1"/>
  <c r="O143" i="1"/>
  <c r="O138" i="1"/>
  <c r="O137" i="1"/>
  <c r="O136" i="1"/>
  <c r="O135" i="1"/>
  <c r="O134" i="1"/>
  <c r="O132" i="1"/>
  <c r="O131" i="1"/>
  <c r="O129" i="1"/>
  <c r="O125" i="1"/>
  <c r="O122" i="1"/>
  <c r="O121" i="1"/>
  <c r="O120" i="1"/>
  <c r="O119" i="1"/>
  <c r="O118" i="1"/>
  <c r="O115" i="1"/>
  <c r="O114" i="1"/>
  <c r="O113" i="1"/>
  <c r="O111" i="1"/>
  <c r="O110" i="1"/>
  <c r="O109" i="1"/>
  <c r="O108" i="1"/>
  <c r="O107" i="1"/>
  <c r="O106" i="1"/>
  <c r="O105" i="1"/>
  <c r="O104" i="1"/>
  <c r="O103" i="1"/>
  <c r="O96" i="1"/>
  <c r="O95" i="1"/>
  <c r="O94" i="1"/>
  <c r="O93" i="1"/>
  <c r="O92" i="1"/>
  <c r="O91" i="1"/>
  <c r="O90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46" i="1"/>
  <c r="O45" i="1"/>
  <c r="O44" i="1"/>
  <c r="O43" i="1"/>
  <c r="O42" i="1"/>
  <c r="O37" i="1"/>
  <c r="O36" i="1"/>
  <c r="O35" i="1"/>
  <c r="O34" i="1"/>
  <c r="O33" i="1"/>
  <c r="O32" i="1"/>
  <c r="O29" i="1"/>
  <c r="O27" i="1"/>
  <c r="O26" i="1"/>
  <c r="O25" i="1"/>
  <c r="O23" i="1"/>
  <c r="O22" i="1"/>
  <c r="O21" i="1"/>
  <c r="O20" i="1"/>
  <c r="O19" i="1"/>
  <c r="O18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8" i="1"/>
  <c r="P287" i="1"/>
  <c r="P286" i="1"/>
  <c r="P284" i="1"/>
  <c r="P282" i="1"/>
  <c r="P281" i="1"/>
  <c r="P280" i="1"/>
  <c r="P279" i="1"/>
  <c r="P278" i="1"/>
  <c r="P276" i="1"/>
  <c r="P275" i="1"/>
  <c r="P272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89" i="1"/>
  <c r="P188" i="1"/>
  <c r="P187" i="1"/>
  <c r="P186" i="1"/>
  <c r="P185" i="1"/>
  <c r="P184" i="1"/>
  <c r="P183" i="1"/>
  <c r="P182" i="1"/>
  <c r="P181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1" i="1"/>
  <c r="P100" i="1"/>
  <c r="P99" i="1"/>
  <c r="P98" i="1"/>
  <c r="P97" i="1"/>
  <c r="P96" i="1"/>
  <c r="P95" i="1"/>
  <c r="P94" i="1"/>
  <c r="P93" i="1"/>
  <c r="P92" i="1"/>
  <c r="P91" i="1"/>
  <c r="P90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4" i="1"/>
  <c r="P53" i="1"/>
  <c r="P52" i="1"/>
  <c r="P51" i="1"/>
  <c r="P49" i="1"/>
  <c r="P48" i="1"/>
  <c r="P47" i="1"/>
  <c r="P46" i="1"/>
  <c r="P45" i="1"/>
  <c r="P44" i="1"/>
  <c r="P43" i="1"/>
  <c r="P42" i="1"/>
  <c r="P41" i="1"/>
  <c r="P40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K133" i="1" l="1"/>
  <c r="J133" i="1"/>
  <c r="I133" i="1"/>
  <c r="H133" i="1"/>
  <c r="M133" i="1"/>
  <c r="L133" i="1"/>
  <c r="N133" i="1" l="1"/>
  <c r="O133" i="1"/>
  <c r="N125" i="1"/>
  <c r="M125" i="1"/>
  <c r="L125" i="1"/>
  <c r="K125" i="1"/>
  <c r="C125" i="1"/>
  <c r="I125" i="1" s="1"/>
  <c r="J125" i="1" l="1"/>
  <c r="H125" i="1"/>
  <c r="I24" i="1"/>
  <c r="O24" i="1" l="1"/>
  <c r="K17" i="1"/>
  <c r="L16" i="1" l="1"/>
  <c r="D16" i="1"/>
  <c r="K16" i="1" s="1"/>
  <c r="G16" i="1"/>
  <c r="J16" i="1" s="1"/>
  <c r="F16" i="1"/>
  <c r="I16" i="1" s="1"/>
  <c r="O16" i="1" s="1"/>
  <c r="E16" i="1"/>
  <c r="H16" i="1" s="1"/>
  <c r="K18" i="1"/>
  <c r="N16" i="1" l="1"/>
  <c r="M16" i="1"/>
  <c r="N318" i="1"/>
  <c r="N317" i="1"/>
  <c r="N315" i="1"/>
  <c r="N314" i="1"/>
  <c r="N313" i="1"/>
  <c r="N312" i="1"/>
  <c r="N311" i="1"/>
  <c r="N310" i="1"/>
  <c r="N308" i="1"/>
  <c r="N306" i="1"/>
  <c r="N305" i="1"/>
  <c r="N304" i="1"/>
  <c r="N303" i="1"/>
  <c r="N302" i="1"/>
  <c r="N301" i="1"/>
  <c r="N300" i="1"/>
  <c r="N299" i="1"/>
  <c r="N298" i="1"/>
  <c r="N297" i="1"/>
  <c r="N296" i="1"/>
  <c r="N292" i="1"/>
  <c r="N289" i="1"/>
  <c r="N284" i="1"/>
  <c r="N282" i="1"/>
  <c r="N279" i="1"/>
  <c r="N278" i="1"/>
  <c r="N276" i="1"/>
  <c r="N275" i="1"/>
  <c r="N272" i="1"/>
  <c r="N270" i="1"/>
  <c r="N265" i="1"/>
  <c r="N264" i="1"/>
  <c r="N262" i="1"/>
  <c r="N261" i="1"/>
  <c r="N260" i="1"/>
  <c r="N259" i="1"/>
  <c r="N258" i="1"/>
  <c r="N257" i="1"/>
  <c r="N254" i="1"/>
  <c r="N253" i="1"/>
  <c r="N252" i="1"/>
  <c r="N251" i="1"/>
  <c r="N250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4" i="1"/>
  <c r="N203" i="1"/>
  <c r="N202" i="1"/>
  <c r="N201" i="1"/>
  <c r="N200" i="1"/>
  <c r="N199" i="1"/>
  <c r="N197" i="1"/>
  <c r="N196" i="1"/>
  <c r="N195" i="1"/>
  <c r="N194" i="1"/>
  <c r="N193" i="1"/>
  <c r="N192" i="1"/>
  <c r="N191" i="1"/>
  <c r="N189" i="1"/>
  <c r="N188" i="1"/>
  <c r="N187" i="1"/>
  <c r="N186" i="1"/>
  <c r="N185" i="1"/>
  <c r="N184" i="1"/>
  <c r="N183" i="1"/>
  <c r="N182" i="1"/>
  <c r="N181" i="1"/>
  <c r="N179" i="1"/>
  <c r="N175" i="1"/>
  <c r="N174" i="1"/>
  <c r="N172" i="1"/>
  <c r="N171" i="1"/>
  <c r="N170" i="1"/>
  <c r="N169" i="1"/>
  <c r="N168" i="1"/>
  <c r="N165" i="1"/>
  <c r="N164" i="1"/>
  <c r="N163" i="1"/>
  <c r="N162" i="1"/>
  <c r="N161" i="1"/>
  <c r="N160" i="1"/>
  <c r="N159" i="1"/>
  <c r="N156" i="1"/>
  <c r="N155" i="1"/>
  <c r="N154" i="1"/>
  <c r="N153" i="1"/>
  <c r="N152" i="1"/>
  <c r="N150" i="1"/>
  <c r="N149" i="1"/>
  <c r="N148" i="1"/>
  <c r="N146" i="1"/>
  <c r="N145" i="1"/>
  <c r="N144" i="1"/>
  <c r="N143" i="1"/>
  <c r="N138" i="1"/>
  <c r="N137" i="1"/>
  <c r="N136" i="1"/>
  <c r="N135" i="1"/>
  <c r="N134" i="1"/>
  <c r="N132" i="1"/>
  <c r="N131" i="1"/>
  <c r="N130" i="1"/>
  <c r="N129" i="1"/>
  <c r="N122" i="1"/>
  <c r="N121" i="1"/>
  <c r="N120" i="1"/>
  <c r="N119" i="1"/>
  <c r="N118" i="1"/>
  <c r="N115" i="1"/>
  <c r="N114" i="1"/>
  <c r="N113" i="1"/>
  <c r="N111" i="1"/>
  <c r="N110" i="1"/>
  <c r="N109" i="1"/>
  <c r="N108" i="1"/>
  <c r="N107" i="1"/>
  <c r="N106" i="1"/>
  <c r="N105" i="1"/>
  <c r="N104" i="1"/>
  <c r="N103" i="1"/>
  <c r="N99" i="1"/>
  <c r="N98" i="1"/>
  <c r="N97" i="1"/>
  <c r="N96" i="1"/>
  <c r="N95" i="1"/>
  <c r="N94" i="1"/>
  <c r="N93" i="1"/>
  <c r="N92" i="1"/>
  <c r="N91" i="1"/>
  <c r="N90" i="1"/>
  <c r="N80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4" i="1"/>
  <c r="N53" i="1"/>
  <c r="N52" i="1"/>
  <c r="N51" i="1"/>
  <c r="N46" i="1"/>
  <c r="N45" i="1"/>
  <c r="N44" i="1"/>
  <c r="N43" i="1"/>
  <c r="N42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3" i="1"/>
  <c r="N22" i="1"/>
  <c r="N21" i="1"/>
  <c r="N20" i="1"/>
  <c r="N19" i="1"/>
  <c r="N18" i="1"/>
  <c r="M318" i="1" l="1"/>
  <c r="M317" i="1"/>
  <c r="M316" i="1"/>
  <c r="M315" i="1"/>
  <c r="M314" i="1"/>
  <c r="M313" i="1"/>
  <c r="M312" i="1"/>
  <c r="M311" i="1"/>
  <c r="M310" i="1"/>
  <c r="M308" i="1"/>
  <c r="M306" i="1"/>
  <c r="M305" i="1"/>
  <c r="M304" i="1"/>
  <c r="M303" i="1"/>
  <c r="M302" i="1"/>
  <c r="M301" i="1"/>
  <c r="M300" i="1"/>
  <c r="M299" i="1"/>
  <c r="M298" i="1"/>
  <c r="M297" i="1"/>
  <c r="M296" i="1"/>
  <c r="M292" i="1"/>
  <c r="M289" i="1"/>
  <c r="M284" i="1"/>
  <c r="M282" i="1"/>
  <c r="M279" i="1"/>
  <c r="M278" i="1"/>
  <c r="M276" i="1"/>
  <c r="M275" i="1"/>
  <c r="M270" i="1"/>
  <c r="M266" i="1"/>
  <c r="M265" i="1"/>
  <c r="M264" i="1"/>
  <c r="M262" i="1"/>
  <c r="M261" i="1"/>
  <c r="M260" i="1"/>
  <c r="M259" i="1"/>
  <c r="M258" i="1"/>
  <c r="M257" i="1"/>
  <c r="M254" i="1"/>
  <c r="M253" i="1"/>
  <c r="M252" i="1"/>
  <c r="M251" i="1"/>
  <c r="M250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4" i="1"/>
  <c r="M203" i="1"/>
  <c r="M202" i="1"/>
  <c r="M201" i="1"/>
  <c r="M200" i="1"/>
  <c r="M199" i="1"/>
  <c r="M197" i="1"/>
  <c r="M196" i="1"/>
  <c r="M195" i="1"/>
  <c r="M194" i="1"/>
  <c r="M193" i="1"/>
  <c r="M192" i="1"/>
  <c r="M191" i="1"/>
  <c r="M189" i="1"/>
  <c r="M188" i="1"/>
  <c r="M187" i="1"/>
  <c r="M186" i="1"/>
  <c r="M185" i="1"/>
  <c r="M184" i="1"/>
  <c r="M183" i="1"/>
  <c r="M182" i="1"/>
  <c r="M181" i="1"/>
  <c r="M179" i="1"/>
  <c r="M178" i="1"/>
  <c r="M177" i="1"/>
  <c r="M176" i="1"/>
  <c r="M175" i="1"/>
  <c r="M174" i="1"/>
  <c r="M172" i="1"/>
  <c r="M171" i="1"/>
  <c r="M170" i="1"/>
  <c r="M169" i="1"/>
  <c r="M168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0" i="1"/>
  <c r="M149" i="1"/>
  <c r="M148" i="1"/>
  <c r="M146" i="1"/>
  <c r="M145" i="1"/>
  <c r="M144" i="1"/>
  <c r="M143" i="1"/>
  <c r="M138" i="1"/>
  <c r="M137" i="1"/>
  <c r="M136" i="1"/>
  <c r="M135" i="1"/>
  <c r="M134" i="1"/>
  <c r="M132" i="1"/>
  <c r="M131" i="1"/>
  <c r="M130" i="1"/>
  <c r="M129" i="1"/>
  <c r="M128" i="1"/>
  <c r="M126" i="1"/>
  <c r="M124" i="1"/>
  <c r="M123" i="1"/>
  <c r="M122" i="1"/>
  <c r="M121" i="1"/>
  <c r="M120" i="1"/>
  <c r="M119" i="1"/>
  <c r="M118" i="1"/>
  <c r="M115" i="1"/>
  <c r="M114" i="1"/>
  <c r="M113" i="1"/>
  <c r="M111" i="1"/>
  <c r="M110" i="1"/>
  <c r="M109" i="1"/>
  <c r="M108" i="1"/>
  <c r="M107" i="1"/>
  <c r="M106" i="1"/>
  <c r="M105" i="1"/>
  <c r="M104" i="1"/>
  <c r="M103" i="1"/>
  <c r="M99" i="1"/>
  <c r="M98" i="1"/>
  <c r="M97" i="1"/>
  <c r="M96" i="1"/>
  <c r="M95" i="1"/>
  <c r="M94" i="1"/>
  <c r="M93" i="1"/>
  <c r="M92" i="1"/>
  <c r="M91" i="1"/>
  <c r="M90" i="1"/>
  <c r="M81" i="1"/>
  <c r="M8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4" i="1"/>
  <c r="M53" i="1"/>
  <c r="M52" i="1"/>
  <c r="M51" i="1"/>
  <c r="M49" i="1"/>
  <c r="M48" i="1"/>
  <c r="M46" i="1"/>
  <c r="M45" i="1"/>
  <c r="M44" i="1"/>
  <c r="M43" i="1"/>
  <c r="M42" i="1"/>
  <c r="M38" i="1"/>
  <c r="M37" i="1"/>
  <c r="M36" i="1"/>
  <c r="M35" i="1"/>
  <c r="M34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K135" i="1"/>
  <c r="K134" i="1"/>
  <c r="K132" i="1"/>
  <c r="K131" i="1"/>
  <c r="K130" i="1"/>
  <c r="K129" i="1"/>
  <c r="K128" i="1"/>
  <c r="K126" i="1"/>
  <c r="K124" i="1"/>
  <c r="K123" i="1"/>
  <c r="K122" i="1"/>
  <c r="K121" i="1"/>
  <c r="K120" i="1"/>
  <c r="K119" i="1"/>
  <c r="J121" i="1"/>
  <c r="I121" i="1"/>
  <c r="H121" i="1"/>
  <c r="L121" i="1"/>
  <c r="L120" i="1"/>
  <c r="J120" i="1"/>
  <c r="I120" i="1"/>
  <c r="H120" i="1"/>
  <c r="K318" i="1" l="1"/>
  <c r="J318" i="1"/>
  <c r="I318" i="1"/>
  <c r="L318" i="1"/>
  <c r="H318" i="1"/>
  <c r="J183" i="1" l="1"/>
  <c r="I183" i="1"/>
  <c r="L183" i="1"/>
  <c r="H183" i="1"/>
  <c r="K183" i="1"/>
  <c r="J119" i="1" l="1"/>
  <c r="I119" i="1"/>
  <c r="L119" i="1"/>
  <c r="H119" i="1"/>
  <c r="J184" i="1" l="1"/>
  <c r="I184" i="1"/>
  <c r="H184" i="1"/>
  <c r="K184" i="1"/>
  <c r="J248" i="1" l="1"/>
  <c r="I248" i="1"/>
  <c r="L248" i="1"/>
  <c r="H248" i="1"/>
  <c r="K248" i="1"/>
  <c r="L283" i="1" l="1"/>
  <c r="J283" i="1"/>
  <c r="I283" i="1"/>
  <c r="H283" i="1"/>
  <c r="K283" i="1"/>
  <c r="L274" i="1"/>
  <c r="K274" i="1"/>
  <c r="J274" i="1"/>
  <c r="I274" i="1"/>
  <c r="H274" i="1"/>
  <c r="O283" i="1" l="1"/>
  <c r="P283" i="1"/>
  <c r="N274" i="1"/>
  <c r="O274" i="1"/>
  <c r="P274" i="1"/>
  <c r="N283" i="1"/>
  <c r="M283" i="1"/>
  <c r="M274" i="1"/>
  <c r="L317" i="1"/>
  <c r="L316" i="1"/>
  <c r="L315" i="1"/>
  <c r="L314" i="1"/>
  <c r="L313" i="1"/>
  <c r="L312" i="1"/>
  <c r="L311" i="1"/>
  <c r="L310" i="1"/>
  <c r="L308" i="1"/>
  <c r="L306" i="1"/>
  <c r="L305" i="1"/>
  <c r="L304" i="1"/>
  <c r="L303" i="1"/>
  <c r="L302" i="1"/>
  <c r="L301" i="1"/>
  <c r="L300" i="1"/>
  <c r="L299" i="1"/>
  <c r="L298" i="1"/>
  <c r="L297" i="1"/>
  <c r="L296" i="1"/>
  <c r="L292" i="1"/>
  <c r="L289" i="1"/>
  <c r="L285" i="1"/>
  <c r="L284" i="1"/>
  <c r="L282" i="1"/>
  <c r="L279" i="1"/>
  <c r="L278" i="1"/>
  <c r="L276" i="1"/>
  <c r="L275" i="1"/>
  <c r="L272" i="1"/>
  <c r="L271" i="1"/>
  <c r="L270" i="1"/>
  <c r="L266" i="1"/>
  <c r="L265" i="1"/>
  <c r="L264" i="1"/>
  <c r="L263" i="1"/>
  <c r="L262" i="1"/>
  <c r="L261" i="1"/>
  <c r="L260" i="1"/>
  <c r="L259" i="1"/>
  <c r="L258" i="1"/>
  <c r="L257" i="1"/>
  <c r="L254" i="1"/>
  <c r="L253" i="1"/>
  <c r="L252" i="1"/>
  <c r="L251" i="1"/>
  <c r="L250" i="1"/>
  <c r="L247" i="1"/>
  <c r="L246" i="1"/>
  <c r="L245" i="1"/>
  <c r="L244" i="1"/>
  <c r="L243" i="1"/>
  <c r="L242" i="1"/>
  <c r="L241" i="1"/>
  <c r="L240" i="1"/>
  <c r="L239" i="1"/>
  <c r="L238" i="1"/>
  <c r="L237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4" i="1"/>
  <c r="L203" i="1"/>
  <c r="L202" i="1"/>
  <c r="L201" i="1"/>
  <c r="L200" i="1"/>
  <c r="L199" i="1"/>
  <c r="L197" i="1"/>
  <c r="L196" i="1"/>
  <c r="L195" i="1"/>
  <c r="L194" i="1"/>
  <c r="L193" i="1"/>
  <c r="L192" i="1"/>
  <c r="L191" i="1"/>
  <c r="L189" i="1"/>
  <c r="L188" i="1"/>
  <c r="L187" i="1"/>
  <c r="L186" i="1"/>
  <c r="L185" i="1"/>
  <c r="L182" i="1"/>
  <c r="L181" i="1"/>
  <c r="L179" i="1"/>
  <c r="L178" i="1"/>
  <c r="L177" i="1"/>
  <c r="L176" i="1"/>
  <c r="L175" i="1"/>
  <c r="L174" i="1"/>
  <c r="L172" i="1"/>
  <c r="L171" i="1"/>
  <c r="L170" i="1"/>
  <c r="L169" i="1"/>
  <c r="L168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0" i="1"/>
  <c r="L149" i="1"/>
  <c r="L148" i="1"/>
  <c r="L147" i="1"/>
  <c r="L146" i="1"/>
  <c r="L145" i="1"/>
  <c r="L144" i="1"/>
  <c r="L143" i="1"/>
  <c r="L138" i="1"/>
  <c r="L137" i="1"/>
  <c r="L136" i="1"/>
  <c r="L135" i="1"/>
  <c r="L134" i="1"/>
  <c r="L132" i="1"/>
  <c r="L131" i="1"/>
  <c r="L130" i="1"/>
  <c r="L129" i="1"/>
  <c r="L128" i="1"/>
  <c r="L126" i="1"/>
  <c r="L124" i="1"/>
  <c r="L123" i="1"/>
  <c r="L122" i="1"/>
  <c r="L118" i="1"/>
  <c r="L115" i="1"/>
  <c r="L113" i="1"/>
  <c r="L111" i="1"/>
  <c r="L110" i="1"/>
  <c r="L109" i="1"/>
  <c r="L108" i="1"/>
  <c r="L107" i="1"/>
  <c r="L106" i="1"/>
  <c r="L105" i="1"/>
  <c r="L104" i="1"/>
  <c r="L103" i="1"/>
  <c r="L101" i="1"/>
  <c r="L100" i="1"/>
  <c r="L99" i="1"/>
  <c r="L98" i="1"/>
  <c r="L97" i="1"/>
  <c r="L96" i="1"/>
  <c r="L95" i="1"/>
  <c r="L94" i="1"/>
  <c r="L93" i="1"/>
  <c r="L92" i="1"/>
  <c r="L91" i="1"/>
  <c r="L90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4" i="1"/>
  <c r="L53" i="1"/>
  <c r="L52" i="1"/>
  <c r="L51" i="1"/>
  <c r="L49" i="1"/>
  <c r="L48" i="1"/>
  <c r="L46" i="1"/>
  <c r="L45" i="1"/>
  <c r="L44" i="1"/>
  <c r="L43" i="1"/>
  <c r="L42" i="1"/>
  <c r="L38" i="1"/>
  <c r="L37" i="1"/>
  <c r="L36" i="1"/>
  <c r="L35" i="1"/>
  <c r="L34" i="1"/>
  <c r="L33" i="1"/>
  <c r="L32" i="1"/>
  <c r="L31" i="1"/>
  <c r="L30" i="1"/>
  <c r="L29" i="1"/>
  <c r="L27" i="1"/>
  <c r="L26" i="1"/>
  <c r="L25" i="1"/>
  <c r="L24" i="1"/>
  <c r="L22" i="1"/>
  <c r="L21" i="1"/>
  <c r="L20" i="1"/>
  <c r="L19" i="1"/>
  <c r="L18" i="1"/>
  <c r="K317" i="1" l="1"/>
  <c r="J317" i="1"/>
  <c r="I317" i="1"/>
  <c r="H317" i="1"/>
  <c r="K316" i="1"/>
  <c r="J316" i="1"/>
  <c r="I316" i="1"/>
  <c r="H316" i="1"/>
  <c r="K315" i="1"/>
  <c r="J315" i="1"/>
  <c r="I315" i="1"/>
  <c r="H315" i="1"/>
  <c r="J49" i="1"/>
  <c r="I49" i="1"/>
  <c r="H49" i="1"/>
  <c r="O49" i="1" l="1"/>
  <c r="N49" i="1"/>
  <c r="N316" i="1"/>
  <c r="O316" i="1"/>
  <c r="C251" i="1"/>
  <c r="D155" i="1"/>
  <c r="E155" i="1"/>
  <c r="G155" i="1"/>
  <c r="D205" i="1"/>
  <c r="E205" i="1"/>
  <c r="F205" i="1"/>
  <c r="G205" i="1"/>
  <c r="D206" i="1"/>
  <c r="E206" i="1"/>
  <c r="F206" i="1"/>
  <c r="G206" i="1"/>
  <c r="D223" i="1"/>
  <c r="E223" i="1"/>
  <c r="F223" i="1"/>
  <c r="G223" i="1"/>
  <c r="D242" i="1"/>
  <c r="E242" i="1"/>
  <c r="F242" i="1"/>
  <c r="G242" i="1"/>
  <c r="D252" i="1"/>
  <c r="E252" i="1"/>
  <c r="F252" i="1"/>
  <c r="G252" i="1"/>
  <c r="D311" i="1"/>
  <c r="E311" i="1"/>
  <c r="F311" i="1"/>
  <c r="G311" i="1"/>
  <c r="K206" i="1" l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81" i="1" l="1"/>
  <c r="K182" i="1"/>
  <c r="K185" i="1"/>
  <c r="K186" i="1"/>
  <c r="K187" i="1"/>
  <c r="K188" i="1"/>
  <c r="K189" i="1"/>
  <c r="K191" i="1"/>
  <c r="K192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5" i="1"/>
  <c r="K276" i="1"/>
  <c r="K278" i="1"/>
  <c r="K279" i="1"/>
  <c r="K280" i="1"/>
  <c r="K281" i="1"/>
  <c r="K282" i="1"/>
  <c r="K284" i="1"/>
  <c r="K285" i="1"/>
  <c r="K286" i="1"/>
  <c r="K287" i="1"/>
  <c r="K288" i="1"/>
  <c r="K289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18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J242" i="1" l="1"/>
  <c r="I242" i="1"/>
  <c r="H242" i="1"/>
  <c r="J124" i="1"/>
  <c r="I124" i="1"/>
  <c r="H124" i="1"/>
  <c r="N124" i="1" l="1"/>
  <c r="O124" i="1"/>
  <c r="J75" i="1"/>
  <c r="I75" i="1"/>
  <c r="H75" i="1"/>
  <c r="J304" i="1" l="1"/>
  <c r="I304" i="1"/>
  <c r="H304" i="1"/>
  <c r="H113" i="1" l="1"/>
  <c r="J113" i="1"/>
  <c r="I113" i="1"/>
  <c r="J259" i="1" l="1"/>
  <c r="I259" i="1"/>
  <c r="O259" i="1" s="1"/>
  <c r="H259" i="1"/>
  <c r="J95" i="1"/>
  <c r="I95" i="1"/>
  <c r="H95" i="1"/>
  <c r="J35" i="1" l="1"/>
  <c r="I35" i="1"/>
  <c r="H35" i="1"/>
  <c r="J299" i="1" l="1"/>
  <c r="I299" i="1"/>
  <c r="H299" i="1"/>
  <c r="J161" i="1" l="1"/>
  <c r="I161" i="1"/>
  <c r="H161" i="1"/>
  <c r="J193" i="1" l="1"/>
  <c r="I193" i="1"/>
  <c r="O193" i="1" s="1"/>
  <c r="H193" i="1"/>
  <c r="J311" i="1" l="1"/>
  <c r="I311" i="1"/>
  <c r="H311" i="1"/>
  <c r="J216" i="1" l="1"/>
  <c r="H216" i="1"/>
  <c r="I216" i="1"/>
  <c r="H215" i="1"/>
  <c r="I215" i="1"/>
  <c r="J215" i="1"/>
  <c r="J214" i="1"/>
  <c r="H214" i="1"/>
  <c r="I214" i="1"/>
  <c r="J172" i="1"/>
  <c r="I172" i="1"/>
  <c r="H172" i="1"/>
  <c r="J275" i="1"/>
  <c r="I275" i="1"/>
  <c r="H275" i="1"/>
  <c r="J134" i="1" l="1"/>
  <c r="I134" i="1"/>
  <c r="H134" i="1"/>
  <c r="J262" i="1"/>
  <c r="I262" i="1"/>
  <c r="H262" i="1"/>
  <c r="J23" i="1"/>
  <c r="I23" i="1"/>
  <c r="H23" i="1"/>
  <c r="J22" i="1"/>
  <c r="I22" i="1"/>
  <c r="H22" i="1"/>
  <c r="J256" i="1"/>
  <c r="I256" i="1"/>
  <c r="H256" i="1"/>
  <c r="O256" i="1" l="1"/>
  <c r="N256" i="1"/>
  <c r="M256" i="1"/>
  <c r="L256" i="1"/>
  <c r="L23" i="1"/>
  <c r="J110" i="1"/>
  <c r="I110" i="1"/>
  <c r="H110" i="1"/>
  <c r="J109" i="1" l="1"/>
  <c r="I109" i="1"/>
  <c r="H109" i="1"/>
  <c r="J223" i="1"/>
  <c r="I223" i="1"/>
  <c r="O223" i="1" s="1"/>
  <c r="H223" i="1"/>
  <c r="J213" i="1" l="1"/>
  <c r="I213" i="1"/>
  <c r="H213" i="1"/>
  <c r="J51" i="1"/>
  <c r="I51" i="1"/>
  <c r="H51" i="1"/>
  <c r="J158" i="1" l="1"/>
  <c r="I158" i="1"/>
  <c r="H158" i="1"/>
  <c r="J182" i="1"/>
  <c r="I182" i="1"/>
  <c r="H182" i="1"/>
  <c r="N158" i="1" l="1"/>
  <c r="O158" i="1"/>
  <c r="J38" i="1"/>
  <c r="I38" i="1"/>
  <c r="O38" i="1" s="1"/>
  <c r="H38" i="1"/>
  <c r="J181" i="1" l="1"/>
  <c r="H181" i="1"/>
  <c r="I181" i="1"/>
  <c r="J235" i="1" l="1"/>
  <c r="I235" i="1"/>
  <c r="H235" i="1"/>
  <c r="J295" i="1" l="1"/>
  <c r="I295" i="1"/>
  <c r="H295" i="1"/>
  <c r="O295" i="1" l="1"/>
  <c r="N295" i="1"/>
  <c r="M295" i="1"/>
  <c r="L295" i="1"/>
  <c r="J176" i="1"/>
  <c r="I176" i="1"/>
  <c r="H176" i="1"/>
  <c r="O176" i="1" l="1"/>
  <c r="N176" i="1"/>
  <c r="J177" i="1"/>
  <c r="I177" i="1"/>
  <c r="H177" i="1"/>
  <c r="O177" i="1" l="1"/>
  <c r="N177" i="1"/>
  <c r="J67" i="1"/>
  <c r="I67" i="1"/>
  <c r="H67" i="1"/>
  <c r="J165" i="1" l="1"/>
  <c r="I165" i="1"/>
  <c r="H165" i="1"/>
  <c r="J152" i="1"/>
  <c r="I152" i="1"/>
  <c r="H152" i="1"/>
  <c r="J260" i="1" l="1"/>
  <c r="I260" i="1"/>
  <c r="O260" i="1" s="1"/>
  <c r="H260" i="1"/>
  <c r="H18" i="1" l="1"/>
  <c r="H19" i="1"/>
  <c r="H20" i="1"/>
  <c r="H21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40" i="1"/>
  <c r="H41" i="1"/>
  <c r="H42" i="1"/>
  <c r="H43" i="1"/>
  <c r="H44" i="1"/>
  <c r="H45" i="1"/>
  <c r="C47" i="1"/>
  <c r="H48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90" i="1"/>
  <c r="H91" i="1"/>
  <c r="H92" i="1"/>
  <c r="H93" i="1"/>
  <c r="H94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11" i="1"/>
  <c r="H112" i="1"/>
  <c r="H114" i="1"/>
  <c r="H115" i="1"/>
  <c r="H117" i="1"/>
  <c r="H118" i="1"/>
  <c r="H122" i="1"/>
  <c r="H123" i="1"/>
  <c r="H126" i="1"/>
  <c r="H128" i="1"/>
  <c r="H129" i="1"/>
  <c r="H130" i="1"/>
  <c r="H131" i="1"/>
  <c r="H132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I153" i="1"/>
  <c r="H154" i="1"/>
  <c r="H155" i="1"/>
  <c r="H156" i="1"/>
  <c r="H157" i="1"/>
  <c r="H159" i="1"/>
  <c r="H160" i="1"/>
  <c r="H162" i="1"/>
  <c r="H163" i="1"/>
  <c r="H164" i="1"/>
  <c r="H167" i="1"/>
  <c r="H168" i="1"/>
  <c r="H169" i="1"/>
  <c r="H170" i="1"/>
  <c r="H171" i="1"/>
  <c r="H173" i="1"/>
  <c r="H174" i="1"/>
  <c r="H175" i="1"/>
  <c r="H178" i="1"/>
  <c r="H179" i="1"/>
  <c r="H185" i="1"/>
  <c r="H186" i="1"/>
  <c r="H187" i="1"/>
  <c r="H188" i="1"/>
  <c r="H189" i="1"/>
  <c r="H191" i="1"/>
  <c r="H192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7" i="1"/>
  <c r="H218" i="1"/>
  <c r="H219" i="1"/>
  <c r="H220" i="1"/>
  <c r="H221" i="1"/>
  <c r="H222" i="1"/>
  <c r="H224" i="1"/>
  <c r="H225" i="1"/>
  <c r="H226" i="1"/>
  <c r="H227" i="1"/>
  <c r="H228" i="1"/>
  <c r="H229" i="1"/>
  <c r="H230" i="1"/>
  <c r="H231" i="1"/>
  <c r="H232" i="1"/>
  <c r="H233" i="1"/>
  <c r="H234" i="1"/>
  <c r="H236" i="1"/>
  <c r="H237" i="1"/>
  <c r="H238" i="1"/>
  <c r="H239" i="1"/>
  <c r="H240" i="1"/>
  <c r="H241" i="1"/>
  <c r="H243" i="1"/>
  <c r="H244" i="1"/>
  <c r="H245" i="1"/>
  <c r="H246" i="1"/>
  <c r="H247" i="1"/>
  <c r="H250" i="1"/>
  <c r="H251" i="1"/>
  <c r="H252" i="1"/>
  <c r="H253" i="1"/>
  <c r="H254" i="1"/>
  <c r="H255" i="1"/>
  <c r="H257" i="1"/>
  <c r="H258" i="1"/>
  <c r="H261" i="1"/>
  <c r="H263" i="1"/>
  <c r="H264" i="1"/>
  <c r="H265" i="1"/>
  <c r="H266" i="1"/>
  <c r="H267" i="1"/>
  <c r="H268" i="1"/>
  <c r="H269" i="1"/>
  <c r="H270" i="1"/>
  <c r="H271" i="1"/>
  <c r="H272" i="1"/>
  <c r="H276" i="1"/>
  <c r="H278" i="1"/>
  <c r="H279" i="1"/>
  <c r="H280" i="1"/>
  <c r="H281" i="1"/>
  <c r="H282" i="1"/>
  <c r="H284" i="1"/>
  <c r="H285" i="1"/>
  <c r="H286" i="1"/>
  <c r="H287" i="1"/>
  <c r="H288" i="1"/>
  <c r="H289" i="1"/>
  <c r="H292" i="1"/>
  <c r="H293" i="1"/>
  <c r="H294" i="1"/>
  <c r="H296" i="1"/>
  <c r="H297" i="1"/>
  <c r="H298" i="1"/>
  <c r="H300" i="1"/>
  <c r="H301" i="1"/>
  <c r="H302" i="1"/>
  <c r="H303" i="1"/>
  <c r="H305" i="1"/>
  <c r="H306" i="1"/>
  <c r="H307" i="1"/>
  <c r="H308" i="1"/>
  <c r="H309" i="1"/>
  <c r="H310" i="1"/>
  <c r="H312" i="1"/>
  <c r="H313" i="1"/>
  <c r="H314" i="1"/>
  <c r="I18" i="1"/>
  <c r="I19" i="1"/>
  <c r="I20" i="1"/>
  <c r="F21" i="1"/>
  <c r="I21" i="1" s="1"/>
  <c r="N24" i="1"/>
  <c r="I25" i="1"/>
  <c r="I26" i="1"/>
  <c r="I27" i="1"/>
  <c r="I28" i="1"/>
  <c r="I29" i="1"/>
  <c r="I30" i="1"/>
  <c r="O30" i="1" s="1"/>
  <c r="I31" i="1"/>
  <c r="O31" i="1" s="1"/>
  <c r="I32" i="1"/>
  <c r="I33" i="1"/>
  <c r="I34" i="1"/>
  <c r="I36" i="1"/>
  <c r="I37" i="1"/>
  <c r="I40" i="1"/>
  <c r="I41" i="1"/>
  <c r="I42" i="1"/>
  <c r="I43" i="1"/>
  <c r="I44" i="1"/>
  <c r="I45" i="1"/>
  <c r="I48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90" i="1"/>
  <c r="I91" i="1"/>
  <c r="I92" i="1"/>
  <c r="I93" i="1"/>
  <c r="I94" i="1"/>
  <c r="I96" i="1"/>
  <c r="I97" i="1"/>
  <c r="O97" i="1" s="1"/>
  <c r="I98" i="1"/>
  <c r="O98" i="1" s="1"/>
  <c r="I99" i="1"/>
  <c r="O99" i="1" s="1"/>
  <c r="I100" i="1"/>
  <c r="I101" i="1"/>
  <c r="I103" i="1"/>
  <c r="I104" i="1"/>
  <c r="I105" i="1"/>
  <c r="I106" i="1"/>
  <c r="I107" i="1"/>
  <c r="I108" i="1"/>
  <c r="I111" i="1"/>
  <c r="I112" i="1"/>
  <c r="I114" i="1"/>
  <c r="I115" i="1"/>
  <c r="I117" i="1"/>
  <c r="I122" i="1"/>
  <c r="I123" i="1"/>
  <c r="I126" i="1"/>
  <c r="I128" i="1"/>
  <c r="I129" i="1"/>
  <c r="I130" i="1"/>
  <c r="O130" i="1" s="1"/>
  <c r="I131" i="1"/>
  <c r="I132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O151" i="1" s="1"/>
  <c r="I154" i="1"/>
  <c r="I155" i="1"/>
  <c r="I156" i="1"/>
  <c r="I157" i="1"/>
  <c r="I159" i="1"/>
  <c r="I160" i="1"/>
  <c r="I162" i="1"/>
  <c r="I163" i="1"/>
  <c r="I164" i="1"/>
  <c r="I167" i="1"/>
  <c r="I168" i="1"/>
  <c r="I169" i="1"/>
  <c r="I170" i="1"/>
  <c r="I171" i="1"/>
  <c r="I173" i="1"/>
  <c r="I174" i="1"/>
  <c r="I175" i="1"/>
  <c r="I178" i="1"/>
  <c r="I179" i="1"/>
  <c r="I185" i="1"/>
  <c r="I186" i="1"/>
  <c r="I187" i="1"/>
  <c r="I188" i="1"/>
  <c r="I189" i="1"/>
  <c r="O189" i="1" s="1"/>
  <c r="I191" i="1"/>
  <c r="I192" i="1"/>
  <c r="I194" i="1"/>
  <c r="O194" i="1" s="1"/>
  <c r="I195" i="1"/>
  <c r="I196" i="1"/>
  <c r="O196" i="1" s="1"/>
  <c r="I197" i="1"/>
  <c r="O197" i="1" s="1"/>
  <c r="I198" i="1"/>
  <c r="I199" i="1"/>
  <c r="I200" i="1"/>
  <c r="I201" i="1"/>
  <c r="I202" i="1"/>
  <c r="I203" i="1"/>
  <c r="I204" i="1"/>
  <c r="O204" i="1" s="1"/>
  <c r="I205" i="1"/>
  <c r="I206" i="1"/>
  <c r="I207" i="1"/>
  <c r="I208" i="1"/>
  <c r="I209" i="1"/>
  <c r="I210" i="1"/>
  <c r="I211" i="1"/>
  <c r="I212" i="1"/>
  <c r="I217" i="1"/>
  <c r="I218" i="1"/>
  <c r="I219" i="1"/>
  <c r="I220" i="1"/>
  <c r="I221" i="1"/>
  <c r="O221" i="1" s="1"/>
  <c r="I222" i="1"/>
  <c r="I224" i="1"/>
  <c r="I225" i="1"/>
  <c r="I226" i="1"/>
  <c r="I227" i="1"/>
  <c r="I228" i="1"/>
  <c r="I229" i="1"/>
  <c r="I230" i="1"/>
  <c r="I231" i="1"/>
  <c r="I232" i="1"/>
  <c r="I233" i="1"/>
  <c r="I234" i="1"/>
  <c r="I236" i="1"/>
  <c r="I237" i="1"/>
  <c r="I238" i="1"/>
  <c r="I239" i="1"/>
  <c r="I240" i="1"/>
  <c r="I241" i="1"/>
  <c r="I243" i="1"/>
  <c r="I244" i="1"/>
  <c r="I245" i="1"/>
  <c r="I246" i="1"/>
  <c r="I250" i="1"/>
  <c r="I251" i="1"/>
  <c r="I252" i="1"/>
  <c r="I253" i="1"/>
  <c r="I254" i="1"/>
  <c r="I255" i="1"/>
  <c r="I257" i="1"/>
  <c r="I258" i="1"/>
  <c r="I261" i="1"/>
  <c r="O261" i="1" s="1"/>
  <c r="I263" i="1"/>
  <c r="O263" i="1" s="1"/>
  <c r="I264" i="1"/>
  <c r="I265" i="1"/>
  <c r="I266" i="1"/>
  <c r="I267" i="1"/>
  <c r="I268" i="1"/>
  <c r="I269" i="1"/>
  <c r="I270" i="1"/>
  <c r="I271" i="1"/>
  <c r="I272" i="1"/>
  <c r="I276" i="1"/>
  <c r="I278" i="1"/>
  <c r="I279" i="1"/>
  <c r="I280" i="1"/>
  <c r="I281" i="1"/>
  <c r="I282" i="1"/>
  <c r="I284" i="1"/>
  <c r="I285" i="1"/>
  <c r="I286" i="1"/>
  <c r="I287" i="1"/>
  <c r="I288" i="1"/>
  <c r="I289" i="1"/>
  <c r="I292" i="1"/>
  <c r="I293" i="1"/>
  <c r="I294" i="1"/>
  <c r="I296" i="1"/>
  <c r="I297" i="1"/>
  <c r="I298" i="1"/>
  <c r="I300" i="1"/>
  <c r="I301" i="1"/>
  <c r="I302" i="1"/>
  <c r="I303" i="1"/>
  <c r="I305" i="1"/>
  <c r="I306" i="1"/>
  <c r="I307" i="1"/>
  <c r="I308" i="1"/>
  <c r="I309" i="1"/>
  <c r="I310" i="1"/>
  <c r="I312" i="1"/>
  <c r="I313" i="1"/>
  <c r="I314" i="1"/>
  <c r="J18" i="1"/>
  <c r="J19" i="1"/>
  <c r="J20" i="1"/>
  <c r="J21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40" i="1"/>
  <c r="J41" i="1"/>
  <c r="J42" i="1"/>
  <c r="J43" i="1"/>
  <c r="J44" i="1"/>
  <c r="J45" i="1"/>
  <c r="J48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90" i="1"/>
  <c r="J91" i="1"/>
  <c r="J92" i="1"/>
  <c r="J93" i="1"/>
  <c r="J94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11" i="1"/>
  <c r="J112" i="1"/>
  <c r="J114" i="1"/>
  <c r="J115" i="1"/>
  <c r="J117" i="1"/>
  <c r="J122" i="1"/>
  <c r="J123" i="1"/>
  <c r="J126" i="1"/>
  <c r="J128" i="1"/>
  <c r="J129" i="1"/>
  <c r="J130" i="1"/>
  <c r="J131" i="1"/>
  <c r="J132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4" i="1"/>
  <c r="J155" i="1"/>
  <c r="J156" i="1"/>
  <c r="J157" i="1"/>
  <c r="J159" i="1"/>
  <c r="J160" i="1"/>
  <c r="J162" i="1"/>
  <c r="J163" i="1"/>
  <c r="J164" i="1"/>
  <c r="J167" i="1"/>
  <c r="J168" i="1"/>
  <c r="J169" i="1"/>
  <c r="J170" i="1"/>
  <c r="J171" i="1"/>
  <c r="J173" i="1"/>
  <c r="J174" i="1"/>
  <c r="J175" i="1"/>
  <c r="J178" i="1"/>
  <c r="J179" i="1"/>
  <c r="J185" i="1"/>
  <c r="J186" i="1"/>
  <c r="J187" i="1"/>
  <c r="J188" i="1"/>
  <c r="J189" i="1"/>
  <c r="J191" i="1"/>
  <c r="J192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7" i="1"/>
  <c r="J218" i="1"/>
  <c r="J219" i="1"/>
  <c r="J220" i="1"/>
  <c r="J221" i="1"/>
  <c r="J222" i="1"/>
  <c r="J224" i="1"/>
  <c r="J225" i="1"/>
  <c r="J226" i="1"/>
  <c r="J227" i="1"/>
  <c r="J228" i="1"/>
  <c r="J229" i="1"/>
  <c r="J230" i="1"/>
  <c r="J231" i="1"/>
  <c r="J232" i="1"/>
  <c r="J233" i="1"/>
  <c r="J234" i="1"/>
  <c r="J236" i="1"/>
  <c r="J237" i="1"/>
  <c r="J238" i="1"/>
  <c r="J239" i="1"/>
  <c r="J240" i="1"/>
  <c r="J241" i="1"/>
  <c r="J243" i="1"/>
  <c r="J244" i="1"/>
  <c r="J245" i="1"/>
  <c r="J246" i="1"/>
  <c r="J250" i="1"/>
  <c r="J251" i="1"/>
  <c r="J252" i="1"/>
  <c r="J253" i="1"/>
  <c r="J254" i="1"/>
  <c r="J255" i="1"/>
  <c r="J257" i="1"/>
  <c r="J258" i="1"/>
  <c r="J261" i="1"/>
  <c r="J263" i="1"/>
  <c r="J264" i="1"/>
  <c r="J265" i="1"/>
  <c r="J266" i="1"/>
  <c r="J267" i="1"/>
  <c r="J268" i="1"/>
  <c r="J269" i="1"/>
  <c r="J270" i="1"/>
  <c r="J271" i="1"/>
  <c r="J272" i="1"/>
  <c r="J276" i="1"/>
  <c r="J278" i="1"/>
  <c r="J279" i="1"/>
  <c r="J280" i="1"/>
  <c r="J281" i="1"/>
  <c r="J282" i="1"/>
  <c r="J284" i="1"/>
  <c r="J285" i="1"/>
  <c r="J286" i="1"/>
  <c r="J287" i="1"/>
  <c r="J288" i="1"/>
  <c r="J289" i="1"/>
  <c r="J292" i="1"/>
  <c r="J293" i="1"/>
  <c r="J294" i="1"/>
  <c r="J296" i="1"/>
  <c r="J297" i="1"/>
  <c r="J298" i="1"/>
  <c r="J300" i="1"/>
  <c r="J301" i="1"/>
  <c r="J302" i="1"/>
  <c r="J303" i="1"/>
  <c r="J305" i="1"/>
  <c r="J306" i="1"/>
  <c r="J307" i="1"/>
  <c r="J308" i="1"/>
  <c r="J309" i="1"/>
  <c r="J310" i="1"/>
  <c r="J312" i="1"/>
  <c r="J313" i="1"/>
  <c r="J314" i="1"/>
  <c r="H47" i="1" l="1"/>
  <c r="K47" i="1"/>
  <c r="O101" i="1"/>
  <c r="O40" i="1"/>
  <c r="N40" i="1"/>
  <c r="M40" i="1"/>
  <c r="L40" i="1"/>
  <c r="O281" i="1"/>
  <c r="N281" i="1"/>
  <c r="M281" i="1"/>
  <c r="L281" i="1"/>
  <c r="O288" i="1"/>
  <c r="N288" i="1"/>
  <c r="M288" i="1"/>
  <c r="L288" i="1"/>
  <c r="O287" i="1"/>
  <c r="N287" i="1"/>
  <c r="M287" i="1"/>
  <c r="L287" i="1"/>
  <c r="O280" i="1"/>
  <c r="N280" i="1"/>
  <c r="M280" i="1"/>
  <c r="L280" i="1"/>
  <c r="O294" i="1"/>
  <c r="N294" i="1"/>
  <c r="M294" i="1"/>
  <c r="L294" i="1"/>
  <c r="O41" i="1"/>
  <c r="N41" i="1"/>
  <c r="M41" i="1"/>
  <c r="L41" i="1"/>
  <c r="O140" i="1"/>
  <c r="N140" i="1"/>
  <c r="M140" i="1"/>
  <c r="L140" i="1"/>
  <c r="O100" i="1"/>
  <c r="N100" i="1"/>
  <c r="M100" i="1"/>
  <c r="O83" i="1"/>
  <c r="N83" i="1"/>
  <c r="M83" i="1"/>
  <c r="L83" i="1"/>
  <c r="O255" i="1"/>
  <c r="N255" i="1"/>
  <c r="M255" i="1"/>
  <c r="L255" i="1"/>
  <c r="O286" i="1"/>
  <c r="N286" i="1"/>
  <c r="O269" i="1"/>
  <c r="N269" i="1"/>
  <c r="M269" i="1"/>
  <c r="L269" i="1"/>
  <c r="O79" i="1"/>
  <c r="N79" i="1"/>
  <c r="M79" i="1"/>
  <c r="O142" i="1"/>
  <c r="N142" i="1"/>
  <c r="M142" i="1"/>
  <c r="L142" i="1"/>
  <c r="O141" i="1"/>
  <c r="N141" i="1"/>
  <c r="M141" i="1"/>
  <c r="L141" i="1"/>
  <c r="O271" i="1"/>
  <c r="P271" i="1"/>
  <c r="N271" i="1"/>
  <c r="M271" i="1"/>
  <c r="O309" i="1"/>
  <c r="N309" i="1"/>
  <c r="M309" i="1"/>
  <c r="L309" i="1"/>
  <c r="O112" i="1"/>
  <c r="N112" i="1"/>
  <c r="M112" i="1"/>
  <c r="L112" i="1"/>
  <c r="O293" i="1"/>
  <c r="N293" i="1"/>
  <c r="M293" i="1"/>
  <c r="L293" i="1"/>
  <c r="O139" i="1"/>
  <c r="N139" i="1"/>
  <c r="M139" i="1"/>
  <c r="L139" i="1"/>
  <c r="O82" i="1"/>
  <c r="N82" i="1"/>
  <c r="M82" i="1"/>
  <c r="L82" i="1"/>
  <c r="O205" i="1"/>
  <c r="N205" i="1"/>
  <c r="M205" i="1"/>
  <c r="L205" i="1"/>
  <c r="O307" i="1"/>
  <c r="N307" i="1"/>
  <c r="M307" i="1"/>
  <c r="O267" i="1"/>
  <c r="N267" i="1"/>
  <c r="M267" i="1"/>
  <c r="L267" i="1"/>
  <c r="O266" i="1"/>
  <c r="N266" i="1"/>
  <c r="O117" i="1"/>
  <c r="N117" i="1"/>
  <c r="M117" i="1"/>
  <c r="L117" i="1"/>
  <c r="O173" i="1"/>
  <c r="N173" i="1"/>
  <c r="M173" i="1"/>
  <c r="L173" i="1"/>
  <c r="O28" i="1"/>
  <c r="N28" i="1"/>
  <c r="M28" i="1"/>
  <c r="L28" i="1"/>
  <c r="O268" i="1"/>
  <c r="N268" i="1"/>
  <c r="M268" i="1"/>
  <c r="L268" i="1"/>
  <c r="O222" i="1"/>
  <c r="N222" i="1"/>
  <c r="M222" i="1"/>
  <c r="O167" i="1"/>
  <c r="N167" i="1"/>
  <c r="M167" i="1"/>
  <c r="L167" i="1"/>
  <c r="O220" i="1"/>
  <c r="N220" i="1"/>
  <c r="M220" i="1"/>
  <c r="O198" i="1"/>
  <c r="N198" i="1"/>
  <c r="M198" i="1"/>
  <c r="L198" i="1"/>
  <c r="O206" i="1"/>
  <c r="N206" i="1"/>
  <c r="M206" i="1"/>
  <c r="L206" i="1"/>
  <c r="O147" i="1"/>
  <c r="N147" i="1"/>
  <c r="M147" i="1"/>
  <c r="O84" i="1"/>
  <c r="N84" i="1"/>
  <c r="M84" i="1"/>
  <c r="L84" i="1"/>
  <c r="O236" i="1"/>
  <c r="N236" i="1"/>
  <c r="M236" i="1"/>
  <c r="L236" i="1"/>
  <c r="N157" i="1"/>
  <c r="O157" i="1"/>
  <c r="N126" i="1"/>
  <c r="O126" i="1"/>
  <c r="O81" i="1"/>
  <c r="N81" i="1"/>
  <c r="N123" i="1"/>
  <c r="O123" i="1"/>
  <c r="P285" i="1"/>
  <c r="O285" i="1"/>
  <c r="N285" i="1"/>
  <c r="N178" i="1"/>
  <c r="O178" i="1"/>
  <c r="N128" i="1"/>
  <c r="O128" i="1"/>
  <c r="N48" i="1"/>
  <c r="O48" i="1"/>
  <c r="M101" i="1"/>
  <c r="N101" i="1"/>
  <c r="N221" i="1"/>
  <c r="M221" i="1"/>
  <c r="N151" i="1"/>
  <c r="M151" i="1"/>
  <c r="N263" i="1"/>
  <c r="M263" i="1"/>
  <c r="M272" i="1"/>
  <c r="M286" i="1"/>
  <c r="L286" i="1"/>
  <c r="M285" i="1"/>
  <c r="L307" i="1"/>
  <c r="L114" i="1"/>
  <c r="L151" i="1"/>
  <c r="J118" i="1"/>
  <c r="J47" i="1"/>
  <c r="I118" i="1"/>
  <c r="I47" i="1"/>
  <c r="J153" i="1"/>
  <c r="J247" i="1"/>
  <c r="I247" i="1"/>
  <c r="O247" i="1" s="1"/>
  <c r="H153" i="1"/>
  <c r="S9" i="1" l="1"/>
  <c r="O47" i="1"/>
  <c r="S7" i="1" s="1"/>
  <c r="N47" i="1"/>
  <c r="S6" i="1" s="1"/>
  <c r="M47" i="1"/>
  <c r="S5" i="1" s="1"/>
  <c r="L47" i="1"/>
  <c r="S4" i="1" s="1"/>
  <c r="S8" i="1"/>
  <c r="T2" i="1"/>
  <c r="U2" i="1"/>
  <c r="V2" i="1"/>
  <c r="V3" i="1"/>
  <c r="T3" i="1"/>
  <c r="S3" i="1"/>
  <c r="U3" i="1" l="1"/>
  <c r="S15" i="1"/>
  <c r="S2" i="1"/>
  <c r="S12" i="1"/>
  <c r="S14" i="1"/>
  <c r="S13" i="1"/>
</calcChain>
</file>

<file path=xl/sharedStrings.xml><?xml version="1.0" encoding="utf-8"?>
<sst xmlns="http://schemas.openxmlformats.org/spreadsheetml/2006/main" count="581" uniqueCount="381">
  <si>
    <t>ALIMENTO</t>
  </si>
  <si>
    <t>% CARB.</t>
  </si>
  <si>
    <t>% PROT.</t>
  </si>
  <si>
    <t>% LIP.</t>
  </si>
  <si>
    <t>CAR./GR.</t>
  </si>
  <si>
    <t>PROT./GR.</t>
  </si>
  <si>
    <t>LIP./GR.</t>
  </si>
  <si>
    <t>CALORIE</t>
  </si>
  <si>
    <t>CARB.</t>
  </si>
  <si>
    <t>PROT.</t>
  </si>
  <si>
    <t>LIP.</t>
  </si>
  <si>
    <t>UNITÁ&gt;DESCRIZIONE</t>
  </si>
  <si>
    <t>UNITÁ&gt;PESO</t>
  </si>
  <si>
    <t>CARBOIDRATI</t>
  </si>
  <si>
    <t>PROTEINE</t>
  </si>
  <si>
    <t>LIPIDI</t>
  </si>
  <si>
    <t>Albicocca</t>
  </si>
  <si>
    <t>Albicocca, secca (grammi)</t>
  </si>
  <si>
    <t>Albicocca secca (una)</t>
  </si>
  <si>
    <t>Alga</t>
  </si>
  <si>
    <t>Arancia</t>
  </si>
  <si>
    <t>Arancia, spremuta</t>
  </si>
  <si>
    <t>Aranciata</t>
  </si>
  <si>
    <t>Aringa</t>
  </si>
  <si>
    <t>*</t>
  </si>
  <si>
    <t>Aringa, salata e affumicata</t>
  </si>
  <si>
    <t>Avena</t>
  </si>
  <si>
    <t>Avena, fiocchi</t>
  </si>
  <si>
    <t>Banana</t>
  </si>
  <si>
    <t>Barbabietola rossa, lessata</t>
  </si>
  <si>
    <t>Bieta</t>
  </si>
  <si>
    <t>Birra</t>
  </si>
  <si>
    <t>Biscotto Gran Turchese Colussi</t>
  </si>
  <si>
    <t>Bovino adulto, filetto</t>
  </si>
  <si>
    <t>Bresaola</t>
  </si>
  <si>
    <t>Broccoletto</t>
  </si>
  <si>
    <t>Budino</t>
  </si>
  <si>
    <t>Buondí Motta</t>
  </si>
  <si>
    <t>Burro</t>
  </si>
  <si>
    <t>Cacao, in polvere</t>
  </si>
  <si>
    <t>Cacao, in polvere, 1 cucchiaino</t>
  </si>
  <si>
    <t>1 cucchiaino</t>
  </si>
  <si>
    <t>Caramella (grammi)</t>
  </si>
  <si>
    <t>1 caramella</t>
  </si>
  <si>
    <t>Caramella, gelatina frutta (grammi)</t>
  </si>
  <si>
    <t>Carciofo</t>
  </si>
  <si>
    <t>Carciofo, lessato</t>
  </si>
  <si>
    <t>Carota</t>
  </si>
  <si>
    <t>Carota, lessata</t>
  </si>
  <si>
    <t>Cavolfiore</t>
  </si>
  <si>
    <t>Cavolino di Bruxelles</t>
  </si>
  <si>
    <t>Cece, lessato</t>
  </si>
  <si>
    <t>Cetriolo</t>
  </si>
  <si>
    <t>Cioccolato, al latte</t>
  </si>
  <si>
    <t>Cioccolato, al latte, con nocciole</t>
  </si>
  <si>
    <t>Cipolla</t>
  </si>
  <si>
    <t>Cipollotto</t>
  </si>
  <si>
    <t>Cornetto, ripieno marmellata</t>
  </si>
  <si>
    <t>Costa</t>
  </si>
  <si>
    <t>Costina</t>
  </si>
  <si>
    <t>Cracker, grassi</t>
  </si>
  <si>
    <t>Cracker, grassi, un cracker</t>
  </si>
  <si>
    <t>1 cracker</t>
  </si>
  <si>
    <t>Cracker, magro, una confezione</t>
  </si>
  <si>
    <t>4 crackers</t>
  </si>
  <si>
    <t>Crostatina pasticceria, con marmellata</t>
  </si>
  <si>
    <t>Fagiolino</t>
  </si>
  <si>
    <t>Fagiolo, lessato</t>
  </si>
  <si>
    <t>Farina, di frumento, integrale</t>
  </si>
  <si>
    <t>Farina, di frumento, integrale, un cucchiaino</t>
  </si>
  <si>
    <t>un cucchiaino</t>
  </si>
  <si>
    <t>Farina di frumento, tipo 0</t>
  </si>
  <si>
    <t>Farina di frumento, tipo 0, un cucchiaino</t>
  </si>
  <si>
    <t>Farina, di grano saraceno</t>
  </si>
  <si>
    <t>Fava</t>
  </si>
  <si>
    <t>Fava, secca sbucciata</t>
  </si>
  <si>
    <t>Fico</t>
  </si>
  <si>
    <t>Fico secco</t>
  </si>
  <si>
    <t>Formaggio, non stagionato, grasso 30% max</t>
  </si>
  <si>
    <t>Fragola</t>
  </si>
  <si>
    <t>Gelato, al latte</t>
  </si>
  <si>
    <t>Germe di grano (1 cucchiaino)</t>
  </si>
  <si>
    <t>un cucchiaino non eccessivamente pieno</t>
  </si>
  <si>
    <t>Germe di grano (grammi)</t>
  </si>
  <si>
    <t>Girasole, seme</t>
  </si>
  <si>
    <t>Gorgonzola</t>
  </si>
  <si>
    <t>Grano saraceno</t>
  </si>
  <si>
    <t>Hamburger (grammi)</t>
  </si>
  <si>
    <t>Hamburger (uno, medio)</t>
  </si>
  <si>
    <t>uno, medio</t>
  </si>
  <si>
    <t>Indivia belga</t>
  </si>
  <si>
    <t>Kaki</t>
  </si>
  <si>
    <t>Kiwi</t>
  </si>
  <si>
    <t>Latte, dietetico</t>
  </si>
  <si>
    <t>Latte, fiocchi</t>
  </si>
  <si>
    <t>Latte, intero</t>
  </si>
  <si>
    <t>Latte, parzialmente scremato</t>
  </si>
  <si>
    <t>Latte, scremato</t>
  </si>
  <si>
    <t>Lattuga</t>
  </si>
  <si>
    <t>Lecitina di soia</t>
  </si>
  <si>
    <t>Lecitina di soia (1 cucchiaino)</t>
  </si>
  <si>
    <t>Lenticchia, fresca</t>
  </si>
  <si>
    <t>Lenticchia, lessata</t>
  </si>
  <si>
    <t>Lenticchia, secca</t>
  </si>
  <si>
    <t>Lenticchia, secca, decorticata</t>
  </si>
  <si>
    <t>valori presi da "lenticchia"</t>
  </si>
  <si>
    <t>Lievito di birra (grammi)</t>
  </si>
  <si>
    <t>Lievito di birra (1 compressa)</t>
  </si>
  <si>
    <t>1 compressa</t>
  </si>
  <si>
    <t>Lion Nestlé</t>
  </si>
  <si>
    <t>Liquirizia</t>
  </si>
  <si>
    <t>M&amp;M's, arachidi (una)</t>
  </si>
  <si>
    <t>assemblato arachide+cioccolato al latte</t>
  </si>
  <si>
    <t>Mandarino</t>
  </si>
  <si>
    <t>Mandorla, secca</t>
  </si>
  <si>
    <t>Mandorla, secca (una)</t>
  </si>
  <si>
    <t>una mandorla</t>
  </si>
  <si>
    <t>Manzo, fegato</t>
  </si>
  <si>
    <t>Marmellata</t>
  </si>
  <si>
    <t>Mela</t>
  </si>
  <si>
    <t>Melanzana</t>
  </si>
  <si>
    <t>Melone d'estate</t>
  </si>
  <si>
    <t>Merluzzo</t>
  </si>
  <si>
    <t>Miele</t>
  </si>
  <si>
    <t>Minestrone Knorr liofilizzato con riso</t>
  </si>
  <si>
    <t>Minestrone, surgelato</t>
  </si>
  <si>
    <t>Mirtillo, succo</t>
  </si>
  <si>
    <t>Mozzarella</t>
  </si>
  <si>
    <t>Nespola</t>
  </si>
  <si>
    <t>Nocciola, secca</t>
  </si>
  <si>
    <t>Noce, secca</t>
  </si>
  <si>
    <t>Olio, di oliva (misurino 7 grammi)</t>
  </si>
  <si>
    <t>Un misurino</t>
  </si>
  <si>
    <t>Oliva, nera</t>
  </si>
  <si>
    <t>Pane, azzimo</t>
  </si>
  <si>
    <t>Pan di spezie</t>
  </si>
  <si>
    <t>Pane, integrale</t>
  </si>
  <si>
    <t>Pane, Multicereali Integrale Bio (grammi)</t>
  </si>
  <si>
    <t>Pane, Multicereali Integrale Bio (fetta)</t>
  </si>
  <si>
    <t>Pane, tipo 0</t>
  </si>
  <si>
    <t>Panettone</t>
  </si>
  <si>
    <t>Parmigiano reggiano</t>
  </si>
  <si>
    <t>Passato di verdura Knorr (ml.)</t>
  </si>
  <si>
    <t>Passato di patate e carote Knorr (ml.)</t>
  </si>
  <si>
    <t>Pasta, all'uovo</t>
  </si>
  <si>
    <t>Pasta, di meliga</t>
  </si>
  <si>
    <t>Valori della pasta frolla</t>
  </si>
  <si>
    <t>Pasta, di pasticceria</t>
  </si>
  <si>
    <t>Pasta, di semola di grano duro</t>
  </si>
  <si>
    <t>Pasto, ipocalorico</t>
  </si>
  <si>
    <t>barretta</t>
  </si>
  <si>
    <t>Patata</t>
  </si>
  <si>
    <t>Patata, fritta, in casa</t>
  </si>
  <si>
    <t>Patata, fritta, in confezione (chips)</t>
  </si>
  <si>
    <t>Pavesino</t>
  </si>
  <si>
    <t>Peperone, rosso o giallo</t>
  </si>
  <si>
    <t>Pera</t>
  </si>
  <si>
    <t>Pesca</t>
  </si>
  <si>
    <t>Pesca, sciroppata</t>
  </si>
  <si>
    <t>Pinolo</t>
  </si>
  <si>
    <t>Pisello</t>
  </si>
  <si>
    <t>Pisello, lessato, in scatola</t>
  </si>
  <si>
    <t>Pisello, surgelato</t>
  </si>
  <si>
    <t>Pizza, con mozzarella e pomodoro</t>
  </si>
  <si>
    <t>Assemblato pasta per pizza surgelata e mozzarella</t>
  </si>
  <si>
    <t>Polenta (farina di mais)</t>
  </si>
  <si>
    <t>Pollo, petto</t>
  </si>
  <si>
    <t>Pomodoro</t>
  </si>
  <si>
    <t>Pomodoro, concentrato semplice</t>
  </si>
  <si>
    <t>Pomodoro, doppio concentrato</t>
  </si>
  <si>
    <t>Pomodoro, pelato</t>
  </si>
  <si>
    <t>Pomodoro, succo</t>
  </si>
  <si>
    <t>Pompelmo</t>
  </si>
  <si>
    <t>Pompelmo, succo</t>
  </si>
  <si>
    <t>Porro</t>
  </si>
  <si>
    <t>Prezzemolo</t>
  </si>
  <si>
    <t>Prosciutto, crudo</t>
  </si>
  <si>
    <t>Proteine in polvere Prostar Whey (grammi)</t>
  </si>
  <si>
    <t>Prugna</t>
  </si>
  <si>
    <t>Prugna, secca</t>
  </si>
  <si>
    <t>Radicchio rosso</t>
  </si>
  <si>
    <t>Ragú</t>
  </si>
  <si>
    <t>Assemblato vitello+pancetta+burro+carota+cipolla+sedano+salsa pomodoro+funghi secchi</t>
  </si>
  <si>
    <t>Ravanello</t>
  </si>
  <si>
    <t>Ricotta, di vacca, magra</t>
  </si>
  <si>
    <t>Riso, brillato</t>
  </si>
  <si>
    <t>Riso, integrale</t>
  </si>
  <si>
    <t>Riso, soffiato (grammi)</t>
  </si>
  <si>
    <t>Riso, soffiato (galletta)</t>
  </si>
  <si>
    <t>Risotto Knorr, con asparagi</t>
  </si>
  <si>
    <t>Rucola</t>
  </si>
  <si>
    <t>Copiato radicchio</t>
  </si>
  <si>
    <t>Salmone</t>
  </si>
  <si>
    <t>Salmone, affumicato</t>
  </si>
  <si>
    <t>Salsiccia</t>
  </si>
  <si>
    <t>Seitan</t>
  </si>
  <si>
    <t>Senape</t>
  </si>
  <si>
    <t>Seppia, congelata</t>
  </si>
  <si>
    <t>Sesamo, seme</t>
  </si>
  <si>
    <t>Sgombro, fresco</t>
  </si>
  <si>
    <t>Sogliola</t>
  </si>
  <si>
    <t>Soia, latte</t>
  </si>
  <si>
    <t>Soia, latte, dolcificato</t>
  </si>
  <si>
    <t>Speck</t>
  </si>
  <si>
    <t>Spinacio, surgelato</t>
  </si>
  <si>
    <t>Supradyn</t>
  </si>
  <si>
    <t>Tacchino, petto</t>
  </si>
  <si>
    <t>Tacchino, petto, arrosto da affettare</t>
  </si>
  <si>
    <t>Riferito al petto arrosto magro Aia</t>
  </si>
  <si>
    <t>Tahin</t>
  </si>
  <si>
    <t>The, in lattina</t>
  </si>
  <si>
    <t>Tofu</t>
  </si>
  <si>
    <t>Tonno, al naturale</t>
  </si>
  <si>
    <t>Trippa</t>
  </si>
  <si>
    <t>Trippa, al sugo  di pomodoro</t>
  </si>
  <si>
    <t>Uovo</t>
  </si>
  <si>
    <t>Uovo (uno)</t>
  </si>
  <si>
    <t>Un uovo</t>
  </si>
  <si>
    <t>Uovo, albume</t>
  </si>
  <si>
    <t>Uovo, albume (uno)</t>
  </si>
  <si>
    <t>Un albume</t>
  </si>
  <si>
    <t>Uovo, tuorlo</t>
  </si>
  <si>
    <t>Uva</t>
  </si>
  <si>
    <t>Uva, secca</t>
  </si>
  <si>
    <t>Uva, succo</t>
  </si>
  <si>
    <t>Verdura, cotta</t>
  </si>
  <si>
    <t>Verza</t>
  </si>
  <si>
    <t>Vino</t>
  </si>
  <si>
    <t>Vitello, omogeneizzato</t>
  </si>
  <si>
    <t>Yoghurt, intero</t>
  </si>
  <si>
    <t>Yoghurt, parzialmente scremato</t>
  </si>
  <si>
    <t>Yoghurt, scremato</t>
  </si>
  <si>
    <t>Yoghurt, scremato, un cucchiaino</t>
  </si>
  <si>
    <t>Yoghurt scremato + Latte soia (1 bicch. Bormioli)</t>
  </si>
  <si>
    <t>Yoghurt, scremato, alla frutta</t>
  </si>
  <si>
    <t>Zucca</t>
  </si>
  <si>
    <t>Zucca, fiore</t>
  </si>
  <si>
    <t>Zucca, seme</t>
  </si>
  <si>
    <t>Zucchino</t>
  </si>
  <si>
    <t>1 fetta</t>
  </si>
  <si>
    <t>Liquirizia, rotella o bastoncino</t>
  </si>
  <si>
    <t>Merluzzo, impanato (bastoncini o croccole)</t>
  </si>
  <si>
    <t>Noce secca (una)</t>
  </si>
  <si>
    <t>una noce</t>
  </si>
  <si>
    <t>Uovo, tuorlo (uno)</t>
  </si>
  <si>
    <t>1 tuorlo</t>
  </si>
  <si>
    <t>Olio di oliva (cucchiaino)</t>
  </si>
  <si>
    <t>Proteine in polvere Gymline Muscle Enervit Concentrate</t>
  </si>
  <si>
    <t>Omogeneizzato, manzo</t>
  </si>
  <si>
    <t>Biscotto, frollini latte e miele Coop</t>
  </si>
  <si>
    <t>Omogeneizzato, vitello</t>
  </si>
  <si>
    <t>Manzo, omogeneizzato</t>
  </si>
  <si>
    <t>Caramella, 2.5 grammi (una)</t>
  </si>
  <si>
    <t>Caramella, 4.12 grammi (una)</t>
  </si>
  <si>
    <t>Caramella, Chupa Chups (una)</t>
  </si>
  <si>
    <t>Caramella, Galatine, Cioccolato (una)</t>
  </si>
  <si>
    <t>Caramella, Galatine, frutti bosco (una)</t>
  </si>
  <si>
    <t>Caramella, Galatine, latte (una)</t>
  </si>
  <si>
    <t>Caramella, gelatina frutta, 10 grammi (una)</t>
  </si>
  <si>
    <t>Caramella, gelatina frutta, 6.6 grammi (orsetto) (una)</t>
  </si>
  <si>
    <t>Caramella, gelatina frutta,3.41 grammi (una)</t>
  </si>
  <si>
    <t>Caramella, miele, 2 grammi (una)</t>
  </si>
  <si>
    <t>Caramella, miele, 4.12 grammi (una)</t>
  </si>
  <si>
    <t>Caramella, mou (una)</t>
  </si>
  <si>
    <t>Caramella, mallow (grammi)</t>
  </si>
  <si>
    <t>Caramella, tipo Alpenliebe, 2 grammi (una)</t>
  </si>
  <si>
    <t>Caramella, tipo Alpenliebe, 4.1 grammi (una)</t>
  </si>
  <si>
    <t>Caramella, tipo Tic-Tac (una)</t>
  </si>
  <si>
    <t>Pane, Segale integrale Loacker (fetta)</t>
  </si>
  <si>
    <t>Sgombro, in scatola, al naturale, non degrassato</t>
  </si>
  <si>
    <t>Sgombro, in scatola, sott'olio, non degrassato</t>
  </si>
  <si>
    <t>Pollo, fegatini e cuore (Carrefour)</t>
  </si>
  <si>
    <t>Fegatini di pollo e cuore (Carrefour)</t>
  </si>
  <si>
    <t>Fegato, bovino</t>
  </si>
  <si>
    <t>Sardina, sotto sale</t>
  </si>
  <si>
    <t>Sardina, sott'olio</t>
  </si>
  <si>
    <t>Alice, sott'olio</t>
  </si>
  <si>
    <t>Alice, sotto sale</t>
  </si>
  <si>
    <t>Ketchup</t>
  </si>
  <si>
    <t>ZUCCHERI</t>
  </si>
  <si>
    <t xml:space="preserve"> = Percentuale che le calorie di ogni componente rappresentano sul totale</t>
  </si>
  <si>
    <t>Calorie totali</t>
  </si>
  <si>
    <t>gr. proteine da carne, pesce, latticini, polvere proteica</t>
  </si>
  <si>
    <t>Succo di frutta</t>
  </si>
  <si>
    <t>Pesce impanato surgelato: platessa Findus</t>
  </si>
  <si>
    <t>Pesce impanato surgelato: merluzzo That's amore</t>
  </si>
  <si>
    <t>Pesce impanato surgelato: platessa Coop</t>
  </si>
  <si>
    <t>Nasello, surgelato, tranci Coop</t>
  </si>
  <si>
    <t xml:space="preserve"> = Grammi di zuccheri, di proteine e di grassi</t>
  </si>
  <si>
    <t>Pesce impanato surgelato: fishburger Findus</t>
  </si>
  <si>
    <t>Caramella, liquirizia, Haribo</t>
  </si>
  <si>
    <t>Zenzero, candito</t>
  </si>
  <si>
    <t>Segale, fette Wasa (1 fetta)</t>
  </si>
  <si>
    <t>Pane, Segale integrale Loacker (grammi)</t>
  </si>
  <si>
    <t>Segale, integrale Loacker (fetta)</t>
  </si>
  <si>
    <t>Segale, integrale Loacker (grammi)</t>
  </si>
  <si>
    <t>Pasto, ipocalorico (Pesoforma) (barretta) (una)</t>
  </si>
  <si>
    <t>Mela, succo</t>
  </si>
  <si>
    <t>Uvetta</t>
  </si>
  <si>
    <t>Bieta, surgelata</t>
  </si>
  <si>
    <t>Pane segale integrale Wasa (fetta)</t>
  </si>
  <si>
    <t>CAL</t>
  </si>
  <si>
    <t>Cracker, magro, grammi</t>
  </si>
  <si>
    <t>Segale, fette Wasa (grammi)</t>
  </si>
  <si>
    <t>Finocchio</t>
  </si>
  <si>
    <t>Wafers</t>
  </si>
  <si>
    <t>Castagna, lessa</t>
  </si>
  <si>
    <t>Goji, bacche essiccate</t>
  </si>
  <si>
    <t>Red Bull (ml)</t>
  </si>
  <si>
    <t>°</t>
  </si>
  <si>
    <t>Chia, semi</t>
  </si>
  <si>
    <t>Canapa, semi decorticati</t>
  </si>
  <si>
    <t>Prot *</t>
  </si>
  <si>
    <t>s</t>
  </si>
  <si>
    <t>percentuale calorie da proteine su calorie totali *</t>
  </si>
  <si>
    <t>1 galletta</t>
  </si>
  <si>
    <t>Canapa, semi decorticati, un cucchiaino</t>
  </si>
  <si>
    <t>Soia, yoghurt</t>
  </si>
  <si>
    <t>Tempeh</t>
  </si>
  <si>
    <t>Riso, integrale, Flora</t>
  </si>
  <si>
    <t>Farina, di grano saraceno, un cucchiaino, molto abbondante</t>
  </si>
  <si>
    <t>Omega 3 (capsula 250 mg)</t>
  </si>
  <si>
    <t>250 mg</t>
  </si>
  <si>
    <t>Funghi, surgelati</t>
  </si>
  <si>
    <t>Oliva tosta Saclà</t>
  </si>
  <si>
    <t>Zuppa del casale Findus, tradizionale</t>
  </si>
  <si>
    <t>Galletta, Kamut (una)</t>
  </si>
  <si>
    <t>Galletta, Kamut</t>
  </si>
  <si>
    <t>una galletta</t>
  </si>
  <si>
    <t>l</t>
  </si>
  <si>
    <t>gr. proteine da carne, pesce, latticini, polvere proteica, soia, legumi</t>
  </si>
  <si>
    <t>gr proteine da carne, pesce, latticini, polv. proteica, soia, legumi, semi</t>
  </si>
  <si>
    <t>Prot *lS</t>
  </si>
  <si>
    <t>Prot *lS°</t>
  </si>
  <si>
    <t>Prot S</t>
  </si>
  <si>
    <t>gr. proteine da soia e derivati</t>
  </si>
  <si>
    <t>percentuale calorie da proteine su calorie totali *sl</t>
  </si>
  <si>
    <t>percentuale calorie da proteine su calorie totali *sl°</t>
  </si>
  <si>
    <t>un cucchiaio da tavola non eccessivamente pieno</t>
  </si>
  <si>
    <t>Germe di grano (1 cucchiaio da tavola)</t>
  </si>
  <si>
    <t>Hummus</t>
  </si>
  <si>
    <t>gr. proteine da carne, pesce, latticini, polvere proteica, soia, legumi, cereali</t>
  </si>
  <si>
    <t>c</t>
  </si>
  <si>
    <t>Prot *lS°c</t>
  </si>
  <si>
    <t>percentuale calorie da proteine su calorie totali *sl°c</t>
  </si>
  <si>
    <t>Spirulina (1 compressa 500 mg)</t>
  </si>
  <si>
    <t>Arachide</t>
  </si>
  <si>
    <t>Cioccolato, fondente, 50%</t>
  </si>
  <si>
    <t>Cioccolato, fondente, ordinario</t>
  </si>
  <si>
    <t>Cioccolato, fondente, 70%</t>
  </si>
  <si>
    <t>Cioccolato, fondente, 90%</t>
  </si>
  <si>
    <t>Cioccolato, fondente, 99%</t>
  </si>
  <si>
    <t>Cioccolato, fondente, 85%</t>
  </si>
  <si>
    <t>1 biscotto</t>
  </si>
  <si>
    <t>Biscotto, frollino Carrefour con granelli di zucchero (uno)</t>
  </si>
  <si>
    <t>Tonno, all'olio di oliva, sgocciolato</t>
  </si>
  <si>
    <t>Tonno, all'olio di oliva, non sgocciolato</t>
  </si>
  <si>
    <t>Olio di oliva (cucchiaio)</t>
  </si>
  <si>
    <t>un cucchiaio da tavola</t>
  </si>
  <si>
    <t>gr. carboidrati</t>
  </si>
  <si>
    <t>gr. carboidrati semplici</t>
  </si>
  <si>
    <t>gr. carboidrati complessi</t>
  </si>
  <si>
    <t>Mackerel</t>
  </si>
  <si>
    <t>Canapa, semi decorticati, un cucchiaio</t>
  </si>
  <si>
    <t>1 cucchiaio</t>
  </si>
  <si>
    <t>Soya + Yogurt (una tazza)</t>
  </si>
  <si>
    <t>Formaggio, Pecorino</t>
  </si>
  <si>
    <t>Caramella, Happy Cola Haribo (grammi)</t>
  </si>
  <si>
    <t>Riso, latte</t>
  </si>
  <si>
    <t>Fagiolo, secco</t>
  </si>
  <si>
    <t>un cucchiaio</t>
  </si>
  <si>
    <t>Girasole, cucchiaio (uno)</t>
  </si>
  <si>
    <t>Pane integrale, secco</t>
  </si>
  <si>
    <t>= Dieta piramide alimentare</t>
  </si>
  <si>
    <t>50%</t>
  </si>
  <si>
    <t>20%</t>
  </si>
  <si>
    <t>30%</t>
  </si>
  <si>
    <t>Caramella, dura, spicchi di agrumi, da 5 gr (una)</t>
  </si>
  <si>
    <t>&lt;-- In questa cella può essere inserito direttamente un valore calorico</t>
  </si>
  <si>
    <t>&lt;-- IMMETTERE I GRAMMI DI ALIMENTO NELLE CELLE DI QUESTA COLONNA</t>
  </si>
  <si>
    <t>&lt;-- Nelle celle colorate possono essere inseriti i valori nutrizionali (calorie-zuccheri-proteine-lipidi) di un elemento non presente nel foglio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</si>
</sst>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2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b/>
      <sz val="7"/>
      <color rgb="FFC00000"/>
      <name val="Arial"/>
      <family val="2"/>
    </font>
    <font>
      <sz val="7.5"/>
      <color rgb="FFD09E0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color rgb="FF000000"/>
      <name val="Arial"/>
      <family val="2"/>
    </font>
    <font>
      <sz val="8"/>
      <color indexed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8" xfId="0" applyFont="1" applyBorder="1" applyAlignment="1">
      <alignment vertical="center"/>
    </xf>
    <xf numFmtId="49" fontId="4" fillId="0" borderId="0" xfId="0" applyNumberFormat="1" applyFont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0" fontId="3" fillId="8" borderId="6" xfId="0" applyFont="1" applyFill="1" applyBorder="1" applyAlignment="1">
      <alignment vertical="center"/>
    </xf>
    <xf numFmtId="164" fontId="2" fillId="8" borderId="0" xfId="0" applyNumberFormat="1" applyFont="1" applyFill="1" applyAlignment="1">
      <alignment horizontal="center" vertical="center"/>
    </xf>
    <xf numFmtId="0" fontId="3" fillId="10" borderId="6" xfId="0" applyFont="1" applyFill="1" applyBorder="1" applyAlignment="1">
      <alignment vertical="center"/>
    </xf>
    <xf numFmtId="164" fontId="2" fillId="10" borderId="0" xfId="0" applyNumberFormat="1" applyFont="1" applyFill="1" applyAlignment="1">
      <alignment horizontal="center" vertical="center"/>
    </xf>
    <xf numFmtId="0" fontId="3" fillId="9" borderId="6" xfId="0" applyFont="1" applyFill="1" applyBorder="1" applyAlignment="1">
      <alignment vertical="center"/>
    </xf>
    <xf numFmtId="1" fontId="2" fillId="9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2" fontId="7" fillId="0" borderId="0" xfId="0" applyNumberFormat="1" applyFont="1"/>
    <xf numFmtId="2" fontId="2" fillId="0" borderId="0" xfId="0" applyNumberFormat="1" applyFont="1"/>
    <xf numFmtId="0" fontId="3" fillId="0" borderId="6" xfId="0" applyFont="1" applyFill="1" applyBorder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/>
    <xf numFmtId="49" fontId="4" fillId="0" borderId="0" xfId="0" applyNumberFormat="1" applyFont="1" applyBorder="1" applyAlignment="1">
      <alignment horizontal="center" vertical="top"/>
    </xf>
    <xf numFmtId="2" fontId="13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2" fontId="17" fillId="0" borderId="0" xfId="0" applyNumberFormat="1" applyFont="1" applyAlignment="1">
      <alignment vertical="center"/>
    </xf>
    <xf numFmtId="2" fontId="3" fillId="0" borderId="4" xfId="0" applyNumberFormat="1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/>
    </xf>
    <xf numFmtId="49" fontId="1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3" fillId="8" borderId="0" xfId="0" applyNumberFormat="1" applyFont="1" applyFill="1" applyAlignment="1">
      <alignment horizontal="center" vertical="center"/>
    </xf>
    <xf numFmtId="2" fontId="3" fillId="8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1" fontId="2" fillId="0" borderId="0" xfId="0" quotePrefix="1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7F7F7"/>
      <color rgb="FFF9F9F9"/>
      <color rgb="FFF5F5F5"/>
      <color rgb="FFEEEEEE"/>
      <color rgb="FFD09E00"/>
      <color rgb="FFDAA600"/>
      <color rgb="FFFFF6DD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HM1101"/>
  <sheetViews>
    <sheetView tabSelected="1" zoomScaleNormal="100" workbookViewId="0">
      <pane xSplit="18" ySplit="15" topLeftCell="S16" activePane="bottomRight" state="frozen"/>
      <selection pane="topRight" activeCell="S1" sqref="S1"/>
      <selection pane="bottomLeft" activeCell="A16" sqref="A16"/>
      <selection pane="bottomRight" activeCell="W17" sqref="W17"/>
    </sheetView>
  </sheetViews>
  <sheetFormatPr defaultColWidth="9" defaultRowHeight="14.25" customHeight="1" x14ac:dyDescent="0.2"/>
  <cols>
    <col min="1" max="1" width="53.7109375" style="4" bestFit="1" customWidth="1"/>
    <col min="2" max="10" width="5" style="2" hidden="1" customWidth="1"/>
    <col min="11" max="11" width="4.28515625" style="2" hidden="1" customWidth="1"/>
    <col min="12" max="16" width="5" style="7" hidden="1" customWidth="1"/>
    <col min="17" max="17" width="1.140625" style="2" hidden="1" customWidth="1"/>
    <col min="18" max="18" width="6.140625" style="4" customWidth="1"/>
    <col min="19" max="40" width="9" style="4" customWidth="1"/>
    <col min="41" max="221" width="9" style="4" bestFit="1" customWidth="1"/>
    <col min="222" max="16384" width="9" style="5"/>
  </cols>
  <sheetData>
    <row r="1" spans="1:221" ht="1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K1" s="1"/>
      <c r="L1" s="1"/>
      <c r="M1" s="1"/>
      <c r="N1" s="1"/>
      <c r="O1" s="1"/>
      <c r="P1" s="1"/>
      <c r="Q1" s="1"/>
      <c r="R1" s="1"/>
      <c r="S1" s="1" t="s">
        <v>7</v>
      </c>
      <c r="T1" s="1" t="s">
        <v>279</v>
      </c>
      <c r="U1" s="1" t="s">
        <v>14</v>
      </c>
      <c r="V1" s="1" t="s">
        <v>15</v>
      </c>
      <c r="W1" s="3"/>
      <c r="X1" s="3"/>
      <c r="Y1" s="3"/>
      <c r="Z1" s="3"/>
      <c r="AA1" s="3"/>
      <c r="AC1" s="3"/>
    </row>
    <row r="2" spans="1:221" ht="9" customHeight="1" x14ac:dyDescent="0.2">
      <c r="A2" s="6"/>
      <c r="B2" s="2">
        <v>60</v>
      </c>
      <c r="C2" s="2">
        <v>20</v>
      </c>
      <c r="D2" s="2">
        <v>20</v>
      </c>
      <c r="E2" s="2">
        <v>4.0999999999999996</v>
      </c>
      <c r="F2" s="2">
        <v>4.2</v>
      </c>
      <c r="G2" s="2">
        <v>9.3000000000000007</v>
      </c>
      <c r="Q2" s="7"/>
      <c r="R2" s="8"/>
      <c r="S2" s="9" t="str">
        <f>IF(ISNUMBER(VALUE(T2)+VALUE(U2)+VALUE(V2)),((VALUE(T2)+VALUE(U2)+VALUE(V2))*100)&amp;"%","--")</f>
        <v>--</v>
      </c>
      <c r="T2" s="9" t="str">
        <f>IF(ISERROR((SUM(H16:H1074)*E2)/(SUM(H16:H1074)*E2+SUM(I16:I1074)*F2+SUM(J16:J1074)*G2)),"---",ROUND(((SUM(H16:H1074)*E2)/(SUM(H16:H1074)*E2+SUM(I16:I1074)*F2+SUM(J16:J1074)*G2))*100,0)&amp;"%")</f>
        <v>---</v>
      </c>
      <c r="U2" s="9" t="str">
        <f>IF(ISERROR((SUM(I16:I1074)*F2)/(SUM(H16:H1074)*E2+SUM(I16:I1074)*F2+SUM(J16:J1074)*G2)),"---",ROUND(((SUM(I16:I1074)*F2)/(SUM(H16:H1074)*E2+SUM(I16:I1074)*F2+SUM(J16:J1074)*G2))*100,0)&amp;"%")</f>
        <v>---</v>
      </c>
      <c r="V2" s="9" t="str">
        <f>IF(ISERROR((SUM(J16:J1074)*G2)/(SUM(H16:H1074)*E2+SUM(I16:I1074)*F2+SUM(J16:J1074)*G2)),"---",ROUND(((SUM(J16:J1074)*G2)/(SUM(H16:H1074)*E2+SUM(I16:I1074)*F2+SUM(J16:J1074)*G2))*100,0)&amp;"%")</f>
        <v>---</v>
      </c>
      <c r="W2" s="3" t="s">
        <v>280</v>
      </c>
      <c r="X2" s="3"/>
      <c r="Y2" s="2"/>
      <c r="Z2" s="3"/>
      <c r="AA2" s="3"/>
      <c r="AC2" s="3"/>
    </row>
    <row r="3" spans="1:221" ht="9" customHeight="1" x14ac:dyDescent="0.2">
      <c r="A3" s="10" t="s">
        <v>281</v>
      </c>
      <c r="Q3" s="7"/>
      <c r="R3" s="11"/>
      <c r="S3" s="12" t="str">
        <f>IF(OR(ISERROR(SUM(K16:K1074)),SUM(R16:R1074)=0),"---",ROUND(SUM(K16:K1074),0))</f>
        <v>---</v>
      </c>
      <c r="T3" s="9" t="str">
        <f>IF(OR(ISERROR(SUM(H16:H1074)),COUNT(R16:R1074)=0),"---",ROUND(SUM(H16:H1074),1))</f>
        <v>---</v>
      </c>
      <c r="U3" s="9" t="str">
        <f>IF(OR(ISERROR(SUM(N16:N1074)),COUNT(R18:R1074)=0),"---",ROUND(SUM(O16:O1074),1))</f>
        <v>---</v>
      </c>
      <c r="V3" s="9" t="str">
        <f>IF(OR(ISERROR(SUM(H16:H1074)),COUNT(R16:R1074)=0),"---",ROUND(SUM(J16:J1074),1))</f>
        <v>---</v>
      </c>
      <c r="W3" s="4" t="s">
        <v>288</v>
      </c>
      <c r="X3" s="2"/>
      <c r="Y3" s="2"/>
      <c r="Z3" s="2"/>
      <c r="AA3" s="3"/>
      <c r="AC3" s="3"/>
    </row>
    <row r="4" spans="1:221" ht="9" customHeight="1" x14ac:dyDescent="0.2">
      <c r="A4" s="13" t="s">
        <v>282</v>
      </c>
      <c r="B4" s="14" t="s">
        <v>11</v>
      </c>
      <c r="C4" s="15" t="s">
        <v>12</v>
      </c>
      <c r="D4" s="15" t="s">
        <v>7</v>
      </c>
      <c r="E4" s="15" t="s">
        <v>13</v>
      </c>
      <c r="F4" s="15" t="s">
        <v>14</v>
      </c>
      <c r="G4" s="15" t="s">
        <v>15</v>
      </c>
      <c r="H4" s="16" t="s">
        <v>8</v>
      </c>
      <c r="I4" s="16" t="s">
        <v>9</v>
      </c>
      <c r="J4" s="16" t="s">
        <v>10</v>
      </c>
      <c r="K4" s="17" t="s">
        <v>301</v>
      </c>
      <c r="L4" s="18" t="s">
        <v>312</v>
      </c>
      <c r="M4" s="18" t="s">
        <v>332</v>
      </c>
      <c r="N4" s="18" t="s">
        <v>333</v>
      </c>
      <c r="O4" s="18" t="s">
        <v>343</v>
      </c>
      <c r="P4" s="18" t="s">
        <v>334</v>
      </c>
      <c r="Q4" s="7"/>
      <c r="R4" s="11"/>
      <c r="S4" s="19" t="str">
        <f>IF(OR(ISERROR(SUM(L16:L1074)),COUNT(R16:R1074)=0),"---",ROUND(SUM(L16:L1074),1))</f>
        <v>---</v>
      </c>
      <c r="T4" s="9"/>
      <c r="U4" s="9"/>
      <c r="V4" s="9"/>
      <c r="Y4" s="3"/>
      <c r="AB4" s="20"/>
      <c r="AD4" s="20"/>
    </row>
    <row r="5" spans="1:221" ht="9" customHeight="1" x14ac:dyDescent="0.2">
      <c r="A5" s="21" t="s">
        <v>330</v>
      </c>
      <c r="B5" s="3"/>
      <c r="C5" s="5"/>
      <c r="L5" s="5"/>
      <c r="M5" s="5"/>
      <c r="N5" s="5"/>
      <c r="O5" s="5"/>
      <c r="P5" s="5"/>
      <c r="Q5" s="7"/>
      <c r="R5" s="22"/>
      <c r="S5" s="23" t="str">
        <f>IF(OR(ISERROR(SUM(M16:M1074)),COUNT(R16:R1074)=0),"---",ROUND(SUM(M16:M1074),1))</f>
        <v>---</v>
      </c>
      <c r="T5" s="93" t="s">
        <v>374</v>
      </c>
      <c r="U5" s="93" t="s">
        <v>375</v>
      </c>
      <c r="V5" s="93" t="s">
        <v>376</v>
      </c>
      <c r="W5" s="92" t="s">
        <v>373</v>
      </c>
      <c r="X5" s="25"/>
      <c r="Y5" s="26"/>
      <c r="Z5" s="26"/>
      <c r="AA5" s="26"/>
      <c r="AC5" s="27"/>
      <c r="AE5" s="27"/>
      <c r="AF5" s="27"/>
      <c r="AG5" s="27"/>
      <c r="AH5" s="27"/>
      <c r="AI5" s="27"/>
      <c r="AJ5" s="27"/>
      <c r="AK5" s="27"/>
      <c r="AL5" s="27"/>
      <c r="AM5" s="27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</row>
    <row r="6" spans="1:221" ht="9" customHeight="1" x14ac:dyDescent="0.2">
      <c r="A6" s="28" t="s">
        <v>331</v>
      </c>
      <c r="B6" s="3"/>
      <c r="C6" s="5"/>
      <c r="L6" s="5"/>
      <c r="M6" s="5"/>
      <c r="N6" s="5"/>
      <c r="O6" s="5"/>
      <c r="P6" s="5"/>
      <c r="Q6" s="7"/>
      <c r="R6" s="22"/>
      <c r="S6" s="29" t="str">
        <f>IF(OR(ISERROR(SUM(N16:N1074)),COUNT(R16:R1074)=0),"---",ROUND(SUM(N16:N1074),1))</f>
        <v>---</v>
      </c>
      <c r="T6" s="25"/>
      <c r="U6" s="25"/>
      <c r="V6" s="25"/>
      <c r="W6" s="25"/>
      <c r="X6" s="25"/>
      <c r="Y6" s="25"/>
      <c r="Z6" s="25"/>
      <c r="AA6" s="25"/>
      <c r="AB6" s="20"/>
      <c r="AC6" s="25"/>
      <c r="AD6" s="20"/>
      <c r="AE6" s="25"/>
      <c r="AF6" s="25"/>
      <c r="AG6" s="25"/>
      <c r="AH6" s="25"/>
      <c r="AI6" s="25"/>
      <c r="AJ6" s="25"/>
      <c r="AK6" s="25"/>
      <c r="AL6" s="25"/>
      <c r="AM6" s="2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</row>
    <row r="7" spans="1:221" ht="9" customHeight="1" x14ac:dyDescent="0.2">
      <c r="A7" s="30" t="s">
        <v>341</v>
      </c>
      <c r="B7" s="3"/>
      <c r="C7" s="5"/>
      <c r="L7" s="5"/>
      <c r="M7" s="5"/>
      <c r="N7" s="5"/>
      <c r="O7" s="5"/>
      <c r="P7" s="5"/>
      <c r="Q7" s="7"/>
      <c r="R7" s="22"/>
      <c r="S7" s="31" t="str">
        <f>IF(OR(ISERROR(SUM(O16:O1074)),COUNT(R16:R1074)=0),"---",ROUND(SUM(O16:O1074),1))</f>
        <v>---</v>
      </c>
      <c r="T7" s="25"/>
      <c r="U7" s="25"/>
      <c r="V7" s="25"/>
      <c r="W7" s="25"/>
      <c r="X7" s="25"/>
      <c r="Y7" s="25"/>
      <c r="Z7" s="25"/>
      <c r="AA7" s="25"/>
      <c r="AB7" s="20"/>
      <c r="AC7" s="25"/>
      <c r="AD7" s="20"/>
      <c r="AE7" s="25"/>
      <c r="AF7" s="25"/>
      <c r="AG7" s="25"/>
      <c r="AH7" s="25"/>
      <c r="AI7" s="25"/>
      <c r="AJ7" s="25"/>
      <c r="AK7" s="25"/>
      <c r="AL7" s="25"/>
      <c r="AM7" s="2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</row>
    <row r="8" spans="1:221" ht="9" customHeight="1" x14ac:dyDescent="0.2">
      <c r="A8" s="32" t="s">
        <v>335</v>
      </c>
      <c r="B8" s="3"/>
      <c r="C8" s="5"/>
      <c r="L8" s="5"/>
      <c r="M8" s="5"/>
      <c r="N8" s="5"/>
      <c r="O8" s="5"/>
      <c r="P8" s="5"/>
      <c r="Q8" s="7"/>
      <c r="R8" s="22"/>
      <c r="S8" s="33" t="str">
        <f>IF(OR(ISERROR(SUM(P18:P1074)),COUNT(R18:R1074)=0),"---",ROUND(SUM(P18:P1074),1))</f>
        <v>---</v>
      </c>
      <c r="T8" s="20"/>
      <c r="U8" s="34"/>
      <c r="V8" s="34"/>
      <c r="W8" s="34"/>
      <c r="X8" s="34"/>
      <c r="Y8" s="34"/>
      <c r="Z8" s="34"/>
      <c r="AA8" s="35"/>
      <c r="AC8" s="36"/>
      <c r="AD8" s="36"/>
      <c r="AE8" s="37"/>
      <c r="AF8" s="36"/>
      <c r="AG8" s="36"/>
      <c r="AH8" s="36"/>
      <c r="AI8" s="36"/>
      <c r="AJ8" s="36"/>
      <c r="AK8" s="36"/>
      <c r="AL8" s="36"/>
      <c r="AM8" s="36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</row>
    <row r="9" spans="1:221" ht="9" customHeight="1" x14ac:dyDescent="0.2">
      <c r="A9" s="38" t="s">
        <v>359</v>
      </c>
      <c r="B9" s="3"/>
      <c r="C9" s="5"/>
      <c r="L9" s="5"/>
      <c r="M9" s="5"/>
      <c r="N9" s="5"/>
      <c r="O9" s="5"/>
      <c r="P9" s="5"/>
      <c r="Q9" s="7"/>
      <c r="R9" s="22"/>
      <c r="S9" s="39" t="str">
        <f>IF(OR(ISERROR(SUM(H18:H1074)),COUNT(R18:R1074)=0),"---",ROUND(SUM(H18:H1074),1))</f>
        <v>---</v>
      </c>
      <c r="T9" s="20"/>
      <c r="U9" s="34"/>
      <c r="V9" s="34"/>
      <c r="W9" s="34"/>
      <c r="X9" s="34"/>
      <c r="Y9" s="34"/>
      <c r="Z9" s="34"/>
      <c r="AA9" s="35"/>
      <c r="AC9" s="36"/>
      <c r="AD9" s="36"/>
      <c r="AE9" s="37"/>
      <c r="AF9" s="36"/>
      <c r="AG9" s="36"/>
      <c r="AH9" s="36"/>
      <c r="AI9" s="36"/>
      <c r="AJ9" s="36"/>
      <c r="AK9" s="36"/>
      <c r="AL9" s="36"/>
      <c r="AM9" s="3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</row>
    <row r="10" spans="1:221" ht="9" customHeight="1" x14ac:dyDescent="0.2">
      <c r="A10" s="38" t="s">
        <v>360</v>
      </c>
      <c r="B10" s="3"/>
      <c r="C10" s="5"/>
      <c r="L10" s="5"/>
      <c r="M10" s="5"/>
      <c r="N10" s="5"/>
      <c r="O10" s="5"/>
      <c r="P10" s="5"/>
      <c r="Q10" s="7"/>
      <c r="R10" s="22"/>
      <c r="S10" s="39"/>
      <c r="T10" s="20"/>
      <c r="U10" s="34"/>
      <c r="V10" s="34"/>
      <c r="W10" s="34"/>
      <c r="X10" s="34"/>
      <c r="Y10" s="34"/>
      <c r="Z10" s="34"/>
      <c r="AA10" s="35"/>
      <c r="AC10" s="36"/>
      <c r="AD10" s="36"/>
      <c r="AE10" s="37"/>
      <c r="AF10" s="36"/>
      <c r="AG10" s="36"/>
      <c r="AH10" s="36"/>
      <c r="AI10" s="36"/>
      <c r="AJ10" s="36"/>
      <c r="AK10" s="36"/>
      <c r="AL10" s="36"/>
      <c r="AM10" s="3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</row>
    <row r="11" spans="1:221" ht="9" customHeight="1" x14ac:dyDescent="0.2">
      <c r="A11" s="38" t="s">
        <v>361</v>
      </c>
      <c r="B11" s="3"/>
      <c r="C11" s="5"/>
      <c r="L11" s="5"/>
      <c r="M11" s="5"/>
      <c r="N11" s="5"/>
      <c r="O11" s="5"/>
      <c r="P11" s="5"/>
      <c r="Q11" s="7"/>
      <c r="R11" s="22"/>
      <c r="S11" s="39"/>
      <c r="T11" s="20"/>
      <c r="U11" s="34"/>
      <c r="V11" s="34"/>
      <c r="W11" s="34"/>
      <c r="X11" s="34"/>
      <c r="Y11" s="34"/>
      <c r="Z11" s="34"/>
      <c r="AA11" s="35"/>
      <c r="AC11" s="36"/>
      <c r="AD11" s="36"/>
      <c r="AE11" s="37"/>
      <c r="AF11" s="36"/>
      <c r="AG11" s="36"/>
      <c r="AH11" s="36"/>
      <c r="AI11" s="36"/>
      <c r="AJ11" s="36"/>
      <c r="AK11" s="36"/>
      <c r="AL11" s="36"/>
      <c r="AM11" s="3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</row>
    <row r="12" spans="1:221" ht="9" customHeight="1" x14ac:dyDescent="0.2">
      <c r="A12" s="40" t="s">
        <v>314</v>
      </c>
      <c r="B12" s="3"/>
      <c r="C12" s="5"/>
      <c r="L12" s="5"/>
      <c r="M12" s="5"/>
      <c r="N12" s="5"/>
      <c r="O12" s="5"/>
      <c r="P12" s="5"/>
      <c r="Q12" s="7"/>
      <c r="R12" s="22"/>
      <c r="S12" s="39" t="str">
        <f>IF(ISNUMBER(((S4*4)/$S$3)*100),((S4*4)/$S$3)*100,"--")</f>
        <v>--</v>
      </c>
      <c r="T12" s="20"/>
      <c r="U12" s="41"/>
      <c r="V12" s="24"/>
      <c r="W12" s="24"/>
      <c r="X12" s="24"/>
      <c r="Y12" s="42"/>
      <c r="Z12" s="42"/>
      <c r="AA12" s="43"/>
      <c r="AB12" s="20"/>
      <c r="AC12" s="36"/>
      <c r="AD12" s="36"/>
      <c r="AE12" s="37"/>
      <c r="AF12" s="36"/>
      <c r="AG12" s="36"/>
      <c r="AH12" s="36"/>
      <c r="AI12" s="36"/>
      <c r="AJ12" s="36"/>
      <c r="AK12" s="36"/>
      <c r="AL12" s="36"/>
      <c r="AM12" s="3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</row>
    <row r="13" spans="1:221" ht="9" customHeight="1" x14ac:dyDescent="0.2">
      <c r="A13" s="40" t="s">
        <v>336</v>
      </c>
      <c r="B13" s="3"/>
      <c r="C13" s="5"/>
      <c r="L13" s="5"/>
      <c r="M13" s="5"/>
      <c r="N13" s="5"/>
      <c r="O13" s="5"/>
      <c r="P13" s="5"/>
      <c r="Q13" s="7"/>
      <c r="R13" s="22"/>
      <c r="S13" s="39" t="str">
        <f>IF(ISNUMBER(((S5*4)/$S$3)*100),((S5*4)/$S$3)*100,"--")</f>
        <v>--</v>
      </c>
      <c r="T13" s="20"/>
      <c r="U13" s="24"/>
      <c r="V13" s="24"/>
      <c r="W13" s="24"/>
      <c r="X13" s="24"/>
      <c r="Y13" s="24"/>
      <c r="Z13" s="24"/>
      <c r="AA13" s="4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</row>
    <row r="14" spans="1:221" ht="9" customHeight="1" x14ac:dyDescent="0.2">
      <c r="A14" s="40" t="s">
        <v>337</v>
      </c>
      <c r="B14" s="3"/>
      <c r="C14" s="5"/>
      <c r="L14" s="5"/>
      <c r="M14" s="5"/>
      <c r="N14" s="5"/>
      <c r="O14" s="5"/>
      <c r="P14" s="5"/>
      <c r="Q14" s="7"/>
      <c r="R14" s="22"/>
      <c r="S14" s="45" t="str">
        <f>IF(ISNUMBER(((S6*4)/$S$3)*100),((S6*4)/$S$3)*100,"--")</f>
        <v>--</v>
      </c>
      <c r="T14" s="20"/>
      <c r="U14" s="24"/>
      <c r="V14" s="24"/>
      <c r="W14" s="24"/>
      <c r="X14" s="24"/>
      <c r="Y14" s="24"/>
      <c r="Z14" s="24"/>
      <c r="AA14" s="4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</row>
    <row r="15" spans="1:221" ht="9" customHeight="1" x14ac:dyDescent="0.2">
      <c r="A15" s="40" t="s">
        <v>344</v>
      </c>
      <c r="B15" s="3"/>
      <c r="C15" s="5"/>
      <c r="L15" s="5"/>
      <c r="M15" s="5"/>
      <c r="N15" s="5"/>
      <c r="O15" s="5"/>
      <c r="P15" s="5"/>
      <c r="Q15" s="7"/>
      <c r="R15" s="22"/>
      <c r="S15" s="46" t="str">
        <f>IF(ISNUMBER(((S7*4)/$S$3)*100),((S7*4)/$S$3)*100,"--")</f>
        <v>--</v>
      </c>
      <c r="T15" s="20"/>
      <c r="U15" s="24"/>
      <c r="V15" s="24"/>
      <c r="W15" s="24"/>
      <c r="X15" s="24"/>
      <c r="Y15" s="24"/>
      <c r="Z15" s="24"/>
      <c r="AA15" s="4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</row>
    <row r="16" spans="1:221" ht="9" customHeight="1" x14ac:dyDescent="0.2">
      <c r="A16" s="47" t="s">
        <v>7</v>
      </c>
      <c r="B16" s="48"/>
      <c r="C16" s="49"/>
      <c r="D16" s="50">
        <f>S16</f>
        <v>0</v>
      </c>
      <c r="E16" s="51">
        <f>T16</f>
        <v>0</v>
      </c>
      <c r="F16" s="51">
        <f>U16</f>
        <v>0</v>
      </c>
      <c r="G16" s="51">
        <f>V16</f>
        <v>0</v>
      </c>
      <c r="H16" s="50">
        <f t="shared" ref="H16" si="0">IF(ISNUMBER(C16),((C16*R16)/100)*E16,(R16/100)*E16)</f>
        <v>0</v>
      </c>
      <c r="I16" s="50">
        <f t="shared" ref="I16" si="1">IF(ISNUMBER(C16),((C16*R16)/100)*F16,(R16/100)*F16)</f>
        <v>0</v>
      </c>
      <c r="J16" s="50">
        <f t="shared" ref="J16" si="2">IF(ISNUMBER(C16),((C16*R16)/100)*G16,(R16/100)*G16)</f>
        <v>0</v>
      </c>
      <c r="K16" s="52" t="str">
        <f t="shared" ref="K16:K91" si="3">IF(ISNUMBER(R16),IF(ISNUMBER(C16),((C16*R16)/100)*D16,(R16/100)*D16)," ")</f>
        <v xml:space="preserve"> </v>
      </c>
      <c r="L16" s="50" t="str">
        <f>IF(ISNUMBER($R16),IF($Q16="*",$I16,"--"),"--")</f>
        <v>--</v>
      </c>
      <c r="M16" s="50" t="str">
        <f t="shared" ref="M16:M78" si="4">IF(ISNUMBER($R16),IF(OR($Q16="*",$Q16="s",$Q16="l"),$I16,"--"),"--")</f>
        <v>--</v>
      </c>
      <c r="N16" s="50" t="str">
        <f>IF(ISNUMBER($R16),IF(OR($Q16="*",$Q16="s",$Q16="l",$Q16="°"),$I16,"--"),"--")</f>
        <v>--</v>
      </c>
      <c r="O16" s="50" t="str">
        <f>IF(ISNUMBER($R16),IF(OR($Q16="*",$Q16="s",$Q16="l",$Q16="°",$Q16="c"),$I16,"--"),"--")</f>
        <v>--</v>
      </c>
      <c r="P16" s="50" t="str">
        <f>IF(ISNUMBER($R16),IF($Q16="s",$I16,"--"),"--")</f>
        <v>--</v>
      </c>
      <c r="Q16" s="53" t="s">
        <v>329</v>
      </c>
      <c r="R16" s="54"/>
      <c r="S16" s="87"/>
      <c r="T16" s="88"/>
      <c r="U16" s="88"/>
      <c r="V16" s="88"/>
      <c r="W16" s="89" t="s">
        <v>380</v>
      </c>
      <c r="X16" s="24"/>
      <c r="Y16" s="24"/>
      <c r="Z16" s="24"/>
      <c r="AA16" s="4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</row>
    <row r="17" spans="1:221" ht="9" customHeight="1" x14ac:dyDescent="0.2">
      <c r="A17" s="47" t="s">
        <v>7</v>
      </c>
      <c r="B17" s="48"/>
      <c r="C17" s="49"/>
      <c r="D17" s="50"/>
      <c r="E17" s="51"/>
      <c r="F17" s="51"/>
      <c r="G17" s="51"/>
      <c r="H17" s="50"/>
      <c r="I17" s="50"/>
      <c r="J17" s="50"/>
      <c r="K17" s="52">
        <f>R17</f>
        <v>0</v>
      </c>
      <c r="L17" s="50"/>
      <c r="M17" s="50"/>
      <c r="N17" s="50"/>
      <c r="O17" s="50"/>
      <c r="P17" s="50"/>
      <c r="Q17" s="53"/>
      <c r="R17" s="54"/>
      <c r="S17" s="94" t="s">
        <v>378</v>
      </c>
      <c r="T17" s="24"/>
      <c r="U17" s="24"/>
      <c r="V17" s="24"/>
      <c r="W17" s="24"/>
      <c r="X17" s="24"/>
      <c r="Y17" s="24"/>
      <c r="Z17" s="24"/>
      <c r="AA17" s="4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</row>
    <row r="18" spans="1:221" ht="9" customHeight="1" x14ac:dyDescent="0.2">
      <c r="A18" s="55" t="s">
        <v>16</v>
      </c>
      <c r="B18" s="48"/>
      <c r="C18" s="56"/>
      <c r="D18" s="50">
        <v>28</v>
      </c>
      <c r="E18" s="50">
        <v>7.6</v>
      </c>
      <c r="F18" s="50">
        <v>0.4</v>
      </c>
      <c r="G18" s="50">
        <v>0.1</v>
      </c>
      <c r="H18" s="50">
        <f t="shared" ref="H18:H45" si="5">IF(ISNUMBER(C18),((C18*R18)/100)*E18,(R18/100)*E18)</f>
        <v>0</v>
      </c>
      <c r="I18" s="50">
        <f t="shared" ref="I18:I45" si="6">IF(ISNUMBER(C18),((C18*R18)/100)*F18,(R18/100)*F18)</f>
        <v>0</v>
      </c>
      <c r="J18" s="50">
        <f t="shared" ref="J18:J45" si="7">IF(ISNUMBER(C18),((C18*R18)/100)*G18,(R18/100)*G18)</f>
        <v>0</v>
      </c>
      <c r="K18" s="52" t="str">
        <f t="shared" si="3"/>
        <v xml:space="preserve"> </v>
      </c>
      <c r="L18" s="50" t="str">
        <f>IF(ISNUMBER($R18),IF($Q18="*",$I18,"--"),"--")</f>
        <v>--</v>
      </c>
      <c r="M18" s="50" t="str">
        <f t="shared" si="4"/>
        <v>--</v>
      </c>
      <c r="N18" s="50" t="str">
        <f>IF(ISNUMBER($R18),IF(OR($Q18="*",$Q18="s",$Q18="l",$Q18="°"),$I18,"--"),"--")</f>
        <v>--</v>
      </c>
      <c r="O18" s="50" t="str">
        <f t="shared" ref="O18:O84" si="8">IF(ISNUMBER($R18),IF(OR($Q18="*",$Q18="s",$Q18="l",$Q18="°",$Q18="c"),$I18,"--"),"--")</f>
        <v>--</v>
      </c>
      <c r="P18" s="50" t="str">
        <f t="shared" ref="P18:P83" si="9">IF(ISNUMBER($R18),IF($Q18="s",$I18,"--"),"--")</f>
        <v>--</v>
      </c>
      <c r="Q18" s="57"/>
      <c r="R18" s="11"/>
      <c r="S18" s="26"/>
      <c r="T18" s="44"/>
      <c r="U18" s="44"/>
      <c r="V18" s="44"/>
      <c r="W18" s="44"/>
      <c r="X18" s="44"/>
      <c r="Y18" s="44"/>
      <c r="Z18" s="44"/>
      <c r="AA18" s="58"/>
      <c r="AB18" s="44"/>
      <c r="AC18" s="44"/>
      <c r="AD18" s="44"/>
      <c r="AE18" s="36"/>
      <c r="AF18" s="36"/>
      <c r="AG18" s="36"/>
      <c r="AH18" s="36"/>
      <c r="AI18" s="36"/>
      <c r="AJ18" s="36"/>
      <c r="AK18" s="36"/>
      <c r="AL18" s="36"/>
      <c r="AM18" s="36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</row>
    <row r="19" spans="1:221" ht="9" customHeight="1" x14ac:dyDescent="0.2">
      <c r="A19" s="55" t="s">
        <v>17</v>
      </c>
      <c r="B19" s="3"/>
      <c r="D19" s="2">
        <v>277</v>
      </c>
      <c r="E19" s="2">
        <v>66</v>
      </c>
      <c r="F19" s="2">
        <v>2.4</v>
      </c>
      <c r="G19" s="2">
        <v>0</v>
      </c>
      <c r="H19" s="2">
        <f t="shared" si="5"/>
        <v>0</v>
      </c>
      <c r="I19" s="2">
        <f t="shared" si="6"/>
        <v>0</v>
      </c>
      <c r="J19" s="2">
        <f t="shared" si="7"/>
        <v>0</v>
      </c>
      <c r="K19" s="52" t="str">
        <f t="shared" si="3"/>
        <v xml:space="preserve"> </v>
      </c>
      <c r="L19" s="50" t="str">
        <f t="shared" ref="L19:L90" si="10">IF(ISNUMBER($R19),IF($Q19="*",$I19,"--"),"--")</f>
        <v>--</v>
      </c>
      <c r="M19" s="50" t="str">
        <f t="shared" si="4"/>
        <v>--</v>
      </c>
      <c r="N19" s="50" t="str">
        <f t="shared" ref="N19:N90" si="11">IF(ISNUMBER($R19),IF(OR($Q19="*",$Q19="s",$Q19="l",$Q19="°"),$I19,"--"),"--")</f>
        <v>--</v>
      </c>
      <c r="O19" s="50" t="str">
        <f t="shared" si="8"/>
        <v>--</v>
      </c>
      <c r="P19" s="50" t="str">
        <f t="shared" si="9"/>
        <v>--</v>
      </c>
      <c r="Q19" s="7"/>
      <c r="R19" s="11"/>
      <c r="S19" s="59" t="s">
        <v>379</v>
      </c>
      <c r="T19" s="26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221" ht="9" customHeight="1" x14ac:dyDescent="0.2">
      <c r="A20" s="55" t="s">
        <v>18</v>
      </c>
      <c r="B20" s="3"/>
      <c r="C20" s="2">
        <v>12</v>
      </c>
      <c r="D20" s="2">
        <v>277</v>
      </c>
      <c r="E20" s="2">
        <v>66</v>
      </c>
      <c r="F20" s="2">
        <v>2.4</v>
      </c>
      <c r="G20" s="2">
        <v>0</v>
      </c>
      <c r="H20" s="2">
        <f t="shared" si="5"/>
        <v>0</v>
      </c>
      <c r="I20" s="2">
        <f t="shared" si="6"/>
        <v>0</v>
      </c>
      <c r="J20" s="2">
        <f t="shared" si="7"/>
        <v>0</v>
      </c>
      <c r="K20" s="52" t="str">
        <f t="shared" si="3"/>
        <v xml:space="preserve"> </v>
      </c>
      <c r="L20" s="50" t="str">
        <f t="shared" si="10"/>
        <v>--</v>
      </c>
      <c r="M20" s="50" t="str">
        <f t="shared" si="4"/>
        <v>--</v>
      </c>
      <c r="N20" s="50" t="str">
        <f t="shared" si="11"/>
        <v>--</v>
      </c>
      <c r="O20" s="50" t="str">
        <f t="shared" si="8"/>
        <v>--</v>
      </c>
      <c r="P20" s="50" t="str">
        <f t="shared" si="9"/>
        <v>--</v>
      </c>
      <c r="Q20" s="7"/>
      <c r="R20" s="11"/>
      <c r="S20" s="20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221" ht="9" customHeight="1" x14ac:dyDescent="0.2">
      <c r="A21" s="55" t="s">
        <v>19</v>
      </c>
      <c r="B21" s="3"/>
      <c r="D21" s="2">
        <v>138</v>
      </c>
      <c r="F21" s="2">
        <f>(20+34)/2</f>
        <v>27</v>
      </c>
      <c r="H21" s="2">
        <f t="shared" si="5"/>
        <v>0</v>
      </c>
      <c r="I21" s="2">
        <f t="shared" si="6"/>
        <v>0</v>
      </c>
      <c r="J21" s="2">
        <f t="shared" si="7"/>
        <v>0</v>
      </c>
      <c r="K21" s="52" t="str">
        <f t="shared" si="3"/>
        <v xml:space="preserve"> </v>
      </c>
      <c r="L21" s="50" t="str">
        <f t="shared" si="10"/>
        <v>--</v>
      </c>
      <c r="M21" s="50" t="str">
        <f t="shared" si="4"/>
        <v>--</v>
      </c>
      <c r="N21" s="50" t="str">
        <f t="shared" si="11"/>
        <v>--</v>
      </c>
      <c r="O21" s="50" t="str">
        <f t="shared" si="8"/>
        <v>--</v>
      </c>
      <c r="P21" s="50" t="str">
        <f t="shared" si="9"/>
        <v>--</v>
      </c>
      <c r="Q21" s="7"/>
      <c r="R21" s="11"/>
      <c r="S21" s="20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221" ht="9" customHeight="1" x14ac:dyDescent="0.2">
      <c r="A22" s="55" t="s">
        <v>276</v>
      </c>
      <c r="B22" s="3"/>
      <c r="D22" s="2">
        <v>206</v>
      </c>
      <c r="E22" s="2">
        <v>0.2</v>
      </c>
      <c r="F22" s="2">
        <v>25.9</v>
      </c>
      <c r="G22" s="2">
        <v>11.3</v>
      </c>
      <c r="H22" s="2">
        <f t="shared" si="5"/>
        <v>0</v>
      </c>
      <c r="I22" s="2">
        <f t="shared" si="6"/>
        <v>0</v>
      </c>
      <c r="J22" s="2">
        <f t="shared" si="7"/>
        <v>0</v>
      </c>
      <c r="K22" s="52" t="str">
        <f t="shared" si="3"/>
        <v xml:space="preserve"> </v>
      </c>
      <c r="L22" s="50" t="str">
        <f t="shared" si="10"/>
        <v>--</v>
      </c>
      <c r="M22" s="50" t="str">
        <f t="shared" si="4"/>
        <v>--</v>
      </c>
      <c r="N22" s="50" t="str">
        <f t="shared" si="11"/>
        <v>--</v>
      </c>
      <c r="O22" s="50" t="str">
        <f t="shared" si="8"/>
        <v>--</v>
      </c>
      <c r="P22" s="50" t="str">
        <f t="shared" si="9"/>
        <v>--</v>
      </c>
      <c r="Q22" s="60" t="s">
        <v>24</v>
      </c>
      <c r="R22" s="11"/>
      <c r="S22" s="20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221" ht="9" customHeight="1" x14ac:dyDescent="0.2">
      <c r="A23" s="55" t="s">
        <v>277</v>
      </c>
      <c r="B23" s="3"/>
      <c r="D23" s="2">
        <v>105</v>
      </c>
      <c r="E23" s="2">
        <v>0</v>
      </c>
      <c r="F23" s="2">
        <v>12.2</v>
      </c>
      <c r="G23" s="2">
        <v>6.2</v>
      </c>
      <c r="H23" s="2">
        <f t="shared" si="5"/>
        <v>0</v>
      </c>
      <c r="I23" s="2">
        <f t="shared" si="6"/>
        <v>0</v>
      </c>
      <c r="J23" s="2">
        <f t="shared" si="7"/>
        <v>0</v>
      </c>
      <c r="K23" s="52" t="str">
        <f t="shared" si="3"/>
        <v xml:space="preserve"> </v>
      </c>
      <c r="L23" s="50" t="str">
        <f t="shared" si="10"/>
        <v>--</v>
      </c>
      <c r="M23" s="50" t="str">
        <f t="shared" si="4"/>
        <v>--</v>
      </c>
      <c r="N23" s="50" t="str">
        <f t="shared" si="11"/>
        <v>--</v>
      </c>
      <c r="O23" s="50" t="str">
        <f t="shared" si="8"/>
        <v>--</v>
      </c>
      <c r="P23" s="50" t="str">
        <f t="shared" si="9"/>
        <v>--</v>
      </c>
      <c r="Q23" s="61" t="s">
        <v>24</v>
      </c>
      <c r="R23" s="11"/>
      <c r="S23" s="20"/>
      <c r="T23" s="44"/>
      <c r="U23" s="44"/>
      <c r="V23" s="44"/>
      <c r="W23" s="44"/>
      <c r="X23" s="44"/>
      <c r="Y23" s="44"/>
      <c r="Z23" s="62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221" ht="9" customHeight="1" x14ac:dyDescent="0.2">
      <c r="A24" s="55" t="s">
        <v>346</v>
      </c>
      <c r="B24" s="3"/>
      <c r="D24" s="2">
        <v>600</v>
      </c>
      <c r="E24" s="2">
        <v>22.8</v>
      </c>
      <c r="F24" s="2">
        <v>26</v>
      </c>
      <c r="G24" s="2">
        <v>45.7</v>
      </c>
      <c r="H24" s="2">
        <f t="shared" si="5"/>
        <v>0</v>
      </c>
      <c r="I24" s="2">
        <f t="shared" si="6"/>
        <v>0</v>
      </c>
      <c r="J24" s="2">
        <f t="shared" si="7"/>
        <v>0</v>
      </c>
      <c r="K24" s="52" t="str">
        <f t="shared" si="3"/>
        <v xml:space="preserve"> </v>
      </c>
      <c r="L24" s="50" t="str">
        <f t="shared" si="10"/>
        <v>--</v>
      </c>
      <c r="M24" s="50" t="str">
        <f t="shared" si="4"/>
        <v>--</v>
      </c>
      <c r="N24" s="50" t="str">
        <f t="shared" si="11"/>
        <v>--</v>
      </c>
      <c r="O24" s="50" t="str">
        <f t="shared" si="8"/>
        <v>--</v>
      </c>
      <c r="P24" s="50" t="str">
        <f t="shared" si="9"/>
        <v>--</v>
      </c>
      <c r="Q24" s="60" t="s">
        <v>309</v>
      </c>
      <c r="R24" s="11"/>
      <c r="S24" s="59"/>
      <c r="T24" s="44"/>
      <c r="U24" s="44"/>
      <c r="V24" s="44"/>
      <c r="W24" s="44"/>
      <c r="X24" s="44"/>
      <c r="Y24" s="44"/>
      <c r="Z24" s="62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221" ht="9" customHeight="1" x14ac:dyDescent="0.2">
      <c r="A25" s="55" t="s">
        <v>20</v>
      </c>
      <c r="B25" s="3"/>
      <c r="D25" s="2">
        <v>34</v>
      </c>
      <c r="E25" s="2">
        <v>9.4</v>
      </c>
      <c r="F25" s="2">
        <v>0.5</v>
      </c>
      <c r="G25" s="2">
        <v>0</v>
      </c>
      <c r="H25" s="2">
        <f t="shared" si="5"/>
        <v>0</v>
      </c>
      <c r="I25" s="2">
        <f t="shared" si="6"/>
        <v>0</v>
      </c>
      <c r="J25" s="2">
        <f t="shared" si="7"/>
        <v>0</v>
      </c>
      <c r="K25" s="52" t="str">
        <f t="shared" si="3"/>
        <v xml:space="preserve"> </v>
      </c>
      <c r="L25" s="50" t="str">
        <f t="shared" si="10"/>
        <v>--</v>
      </c>
      <c r="M25" s="50" t="str">
        <f t="shared" si="4"/>
        <v>--</v>
      </c>
      <c r="N25" s="50" t="str">
        <f t="shared" si="11"/>
        <v>--</v>
      </c>
      <c r="O25" s="50" t="str">
        <f t="shared" si="8"/>
        <v>--</v>
      </c>
      <c r="P25" s="50" t="str">
        <f t="shared" si="9"/>
        <v>--</v>
      </c>
      <c r="Q25" s="60"/>
      <c r="R25" s="11"/>
      <c r="S25" s="20"/>
      <c r="T25" s="44"/>
      <c r="U25" s="44"/>
      <c r="V25" s="44"/>
      <c r="W25" s="44"/>
      <c r="X25" s="44"/>
      <c r="Y25" s="44"/>
      <c r="Z25" s="62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221" ht="9" customHeight="1" x14ac:dyDescent="0.2">
      <c r="A26" s="55" t="s">
        <v>21</v>
      </c>
      <c r="B26" s="3"/>
      <c r="D26" s="2">
        <v>37</v>
      </c>
      <c r="E26" s="2">
        <v>9.4</v>
      </c>
      <c r="F26" s="2">
        <v>0.5</v>
      </c>
      <c r="G26" s="2">
        <v>0</v>
      </c>
      <c r="H26" s="2">
        <f t="shared" si="5"/>
        <v>0</v>
      </c>
      <c r="I26" s="2">
        <f t="shared" si="6"/>
        <v>0</v>
      </c>
      <c r="J26" s="2">
        <f t="shared" si="7"/>
        <v>0</v>
      </c>
      <c r="K26" s="52" t="str">
        <f t="shared" si="3"/>
        <v xml:space="preserve"> </v>
      </c>
      <c r="L26" s="50" t="str">
        <f t="shared" si="10"/>
        <v>--</v>
      </c>
      <c r="M26" s="50" t="str">
        <f t="shared" si="4"/>
        <v>--</v>
      </c>
      <c r="N26" s="50" t="str">
        <f t="shared" si="11"/>
        <v>--</v>
      </c>
      <c r="O26" s="50" t="str">
        <f t="shared" si="8"/>
        <v>--</v>
      </c>
      <c r="P26" s="50" t="str">
        <f t="shared" si="9"/>
        <v>--</v>
      </c>
      <c r="Q26" s="60"/>
      <c r="R26" s="11"/>
      <c r="S26" s="20"/>
      <c r="T26" s="44"/>
      <c r="U26" s="44"/>
      <c r="V26" s="44"/>
      <c r="W26" s="44"/>
      <c r="X26" s="44"/>
      <c r="Y26" s="44"/>
      <c r="Z26" s="62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221" ht="9" customHeight="1" x14ac:dyDescent="0.2">
      <c r="A27" s="55" t="s">
        <v>22</v>
      </c>
      <c r="B27" s="3"/>
      <c r="D27" s="2">
        <v>50</v>
      </c>
      <c r="H27" s="2">
        <f t="shared" si="5"/>
        <v>0</v>
      </c>
      <c r="I27" s="2">
        <f t="shared" si="6"/>
        <v>0</v>
      </c>
      <c r="J27" s="2">
        <f t="shared" si="7"/>
        <v>0</v>
      </c>
      <c r="K27" s="52" t="str">
        <f t="shared" si="3"/>
        <v xml:space="preserve"> </v>
      </c>
      <c r="L27" s="50" t="str">
        <f t="shared" si="10"/>
        <v>--</v>
      </c>
      <c r="M27" s="50" t="str">
        <f t="shared" si="4"/>
        <v>--</v>
      </c>
      <c r="N27" s="50" t="str">
        <f t="shared" si="11"/>
        <v>--</v>
      </c>
      <c r="O27" s="50" t="str">
        <f t="shared" si="8"/>
        <v>--</v>
      </c>
      <c r="P27" s="50" t="str">
        <f t="shared" si="9"/>
        <v>--</v>
      </c>
      <c r="Q27" s="60"/>
      <c r="R27" s="11"/>
      <c r="S27" s="20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221" ht="9" customHeight="1" x14ac:dyDescent="0.2">
      <c r="A28" s="55" t="s">
        <v>23</v>
      </c>
      <c r="B28" s="3"/>
      <c r="D28" s="2">
        <v>216</v>
      </c>
      <c r="H28" s="2">
        <f t="shared" si="5"/>
        <v>0</v>
      </c>
      <c r="I28" s="2">
        <f t="shared" si="6"/>
        <v>0</v>
      </c>
      <c r="J28" s="2">
        <f t="shared" si="7"/>
        <v>0</v>
      </c>
      <c r="K28" s="52" t="str">
        <f t="shared" si="3"/>
        <v xml:space="preserve"> </v>
      </c>
      <c r="L28" s="50" t="str">
        <f t="shared" si="10"/>
        <v>--</v>
      </c>
      <c r="M28" s="50" t="str">
        <f t="shared" si="4"/>
        <v>--</v>
      </c>
      <c r="N28" s="50" t="str">
        <f t="shared" si="11"/>
        <v>--</v>
      </c>
      <c r="O28" s="50" t="str">
        <f t="shared" si="8"/>
        <v>--</v>
      </c>
      <c r="P28" s="50" t="str">
        <f t="shared" si="9"/>
        <v>--</v>
      </c>
      <c r="Q28" s="60" t="s">
        <v>24</v>
      </c>
      <c r="R28" s="11"/>
      <c r="S28" s="20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221" ht="9" customHeight="1" x14ac:dyDescent="0.2">
      <c r="A29" s="55" t="s">
        <v>25</v>
      </c>
      <c r="B29" s="3"/>
      <c r="D29" s="2">
        <v>254</v>
      </c>
      <c r="E29" s="2">
        <v>0</v>
      </c>
      <c r="F29" s="2">
        <v>23</v>
      </c>
      <c r="G29" s="2">
        <v>18</v>
      </c>
      <c r="H29" s="2">
        <f t="shared" si="5"/>
        <v>0</v>
      </c>
      <c r="I29" s="2">
        <f t="shared" si="6"/>
        <v>0</v>
      </c>
      <c r="J29" s="2">
        <f t="shared" si="7"/>
        <v>0</v>
      </c>
      <c r="K29" s="52" t="str">
        <f t="shared" si="3"/>
        <v xml:space="preserve"> </v>
      </c>
      <c r="L29" s="50" t="str">
        <f t="shared" si="10"/>
        <v>--</v>
      </c>
      <c r="M29" s="50" t="str">
        <f t="shared" si="4"/>
        <v>--</v>
      </c>
      <c r="N29" s="50" t="str">
        <f t="shared" si="11"/>
        <v>--</v>
      </c>
      <c r="O29" s="50" t="str">
        <f t="shared" si="8"/>
        <v>--</v>
      </c>
      <c r="P29" s="50" t="str">
        <f t="shared" si="9"/>
        <v>--</v>
      </c>
      <c r="Q29" s="60" t="s">
        <v>24</v>
      </c>
      <c r="R29" s="11"/>
      <c r="S29" s="20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221" ht="9" customHeight="1" x14ac:dyDescent="0.2">
      <c r="A30" s="55" t="s">
        <v>26</v>
      </c>
      <c r="B30" s="3"/>
      <c r="D30" s="2">
        <v>372</v>
      </c>
      <c r="E30" s="2">
        <v>72.8</v>
      </c>
      <c r="F30" s="2">
        <v>8</v>
      </c>
      <c r="G30" s="2">
        <v>7.5</v>
      </c>
      <c r="H30" s="2">
        <f t="shared" si="5"/>
        <v>0</v>
      </c>
      <c r="I30" s="2">
        <f t="shared" si="6"/>
        <v>0</v>
      </c>
      <c r="J30" s="2">
        <f t="shared" si="7"/>
        <v>0</v>
      </c>
      <c r="K30" s="52" t="str">
        <f t="shared" si="3"/>
        <v xml:space="preserve"> </v>
      </c>
      <c r="L30" s="50" t="str">
        <f t="shared" si="10"/>
        <v>--</v>
      </c>
      <c r="M30" s="50" t="str">
        <f t="shared" si="4"/>
        <v>--</v>
      </c>
      <c r="N30" s="50" t="str">
        <f t="shared" si="11"/>
        <v>--</v>
      </c>
      <c r="O30" s="50" t="str">
        <f t="shared" si="8"/>
        <v>--</v>
      </c>
      <c r="P30" s="50" t="str">
        <f t="shared" si="9"/>
        <v>--</v>
      </c>
      <c r="Q30" s="60" t="s">
        <v>342</v>
      </c>
      <c r="R30" s="11"/>
      <c r="S30" s="20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221" ht="9" customHeight="1" x14ac:dyDescent="0.2">
      <c r="A31" s="55" t="s">
        <v>27</v>
      </c>
      <c r="B31" s="3"/>
      <c r="D31" s="2">
        <v>372</v>
      </c>
      <c r="E31" s="2">
        <v>72.8</v>
      </c>
      <c r="F31" s="2">
        <v>8</v>
      </c>
      <c r="G31" s="2">
        <v>7.5</v>
      </c>
      <c r="H31" s="2">
        <f t="shared" si="5"/>
        <v>0</v>
      </c>
      <c r="I31" s="2">
        <f t="shared" si="6"/>
        <v>0</v>
      </c>
      <c r="J31" s="2">
        <f t="shared" si="7"/>
        <v>0</v>
      </c>
      <c r="K31" s="52" t="str">
        <f t="shared" si="3"/>
        <v xml:space="preserve"> </v>
      </c>
      <c r="L31" s="50" t="str">
        <f t="shared" si="10"/>
        <v>--</v>
      </c>
      <c r="M31" s="50" t="str">
        <f t="shared" si="4"/>
        <v>--</v>
      </c>
      <c r="N31" s="50" t="str">
        <f t="shared" si="11"/>
        <v>--</v>
      </c>
      <c r="O31" s="50" t="str">
        <f t="shared" si="8"/>
        <v>--</v>
      </c>
      <c r="P31" s="50" t="str">
        <f t="shared" si="9"/>
        <v>--</v>
      </c>
      <c r="Q31" s="60" t="s">
        <v>342</v>
      </c>
      <c r="R31" s="11"/>
      <c r="S31" s="59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221" ht="9" customHeight="1" x14ac:dyDescent="0.2">
      <c r="A32" s="55" t="s">
        <v>28</v>
      </c>
      <c r="B32" s="3"/>
      <c r="D32" s="2">
        <v>80</v>
      </c>
      <c r="E32" s="2">
        <v>16.2</v>
      </c>
      <c r="F32" s="2">
        <v>1.2</v>
      </c>
      <c r="G32" s="2">
        <v>0.3</v>
      </c>
      <c r="H32" s="2">
        <f t="shared" si="5"/>
        <v>0</v>
      </c>
      <c r="I32" s="2">
        <f t="shared" si="6"/>
        <v>0</v>
      </c>
      <c r="J32" s="2">
        <f t="shared" si="7"/>
        <v>0</v>
      </c>
      <c r="K32" s="52" t="str">
        <f t="shared" si="3"/>
        <v xml:space="preserve"> </v>
      </c>
      <c r="L32" s="50" t="str">
        <f t="shared" si="10"/>
        <v>--</v>
      </c>
      <c r="M32" s="50" t="str">
        <f t="shared" si="4"/>
        <v>--</v>
      </c>
      <c r="N32" s="50" t="str">
        <f t="shared" si="11"/>
        <v>--</v>
      </c>
      <c r="O32" s="50" t="str">
        <f t="shared" si="8"/>
        <v>--</v>
      </c>
      <c r="P32" s="50" t="str">
        <f t="shared" si="9"/>
        <v>--</v>
      </c>
      <c r="Q32" s="60"/>
      <c r="R32" s="11"/>
      <c r="S32" s="59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221" ht="9" customHeight="1" x14ac:dyDescent="0.2">
      <c r="A33" s="55" t="s">
        <v>29</v>
      </c>
      <c r="B33" s="3"/>
      <c r="D33" s="2">
        <v>19</v>
      </c>
      <c r="E33" s="2">
        <v>4</v>
      </c>
      <c r="F33" s="2">
        <v>1.1000000000000001</v>
      </c>
      <c r="G33" s="2">
        <v>0</v>
      </c>
      <c r="H33" s="2">
        <f t="shared" si="5"/>
        <v>0</v>
      </c>
      <c r="I33" s="2">
        <f t="shared" si="6"/>
        <v>0</v>
      </c>
      <c r="J33" s="2">
        <f t="shared" si="7"/>
        <v>0</v>
      </c>
      <c r="K33" s="52" t="str">
        <f t="shared" si="3"/>
        <v xml:space="preserve"> </v>
      </c>
      <c r="L33" s="50" t="str">
        <f t="shared" si="10"/>
        <v>--</v>
      </c>
      <c r="M33" s="50" t="str">
        <f t="shared" si="4"/>
        <v>--</v>
      </c>
      <c r="N33" s="50" t="str">
        <f t="shared" si="11"/>
        <v>--</v>
      </c>
      <c r="O33" s="50" t="str">
        <f t="shared" si="8"/>
        <v>--</v>
      </c>
      <c r="P33" s="50" t="str">
        <f t="shared" si="9"/>
        <v>--</v>
      </c>
      <c r="Q33" s="60"/>
      <c r="R33" s="11"/>
      <c r="S33" s="20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221" ht="9" customHeight="1" x14ac:dyDescent="0.2">
      <c r="A34" s="55" t="s">
        <v>30</v>
      </c>
      <c r="D34" s="2">
        <v>12</v>
      </c>
      <c r="E34" s="2">
        <v>1.5</v>
      </c>
      <c r="F34" s="2">
        <v>1.3</v>
      </c>
      <c r="G34" s="2">
        <v>0.1</v>
      </c>
      <c r="H34" s="2">
        <f t="shared" si="5"/>
        <v>0</v>
      </c>
      <c r="I34" s="2">
        <f t="shared" si="6"/>
        <v>0</v>
      </c>
      <c r="J34" s="2">
        <f t="shared" si="7"/>
        <v>0</v>
      </c>
      <c r="K34" s="52" t="str">
        <f t="shared" si="3"/>
        <v xml:space="preserve"> </v>
      </c>
      <c r="L34" s="50" t="str">
        <f t="shared" si="10"/>
        <v>--</v>
      </c>
      <c r="M34" s="50" t="str">
        <f t="shared" si="4"/>
        <v>--</v>
      </c>
      <c r="N34" s="50" t="str">
        <f t="shared" si="11"/>
        <v>--</v>
      </c>
      <c r="O34" s="50" t="str">
        <f t="shared" si="8"/>
        <v>--</v>
      </c>
      <c r="P34" s="50" t="str">
        <f t="shared" si="9"/>
        <v>--</v>
      </c>
      <c r="Q34" s="63"/>
      <c r="R34" s="64"/>
      <c r="S34" s="20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221" ht="9" customHeight="1" x14ac:dyDescent="0.2">
      <c r="A35" s="55" t="s">
        <v>299</v>
      </c>
      <c r="D35" s="2">
        <v>21</v>
      </c>
      <c r="E35" s="2">
        <v>2.8</v>
      </c>
      <c r="F35" s="2">
        <v>1.3</v>
      </c>
      <c r="G35" s="2">
        <v>0.1</v>
      </c>
      <c r="H35" s="2">
        <f t="shared" si="5"/>
        <v>0</v>
      </c>
      <c r="I35" s="2">
        <f t="shared" si="6"/>
        <v>0</v>
      </c>
      <c r="J35" s="2">
        <f t="shared" si="7"/>
        <v>0</v>
      </c>
      <c r="K35" s="52" t="str">
        <f t="shared" si="3"/>
        <v xml:space="preserve"> </v>
      </c>
      <c r="L35" s="50" t="str">
        <f t="shared" si="10"/>
        <v>--</v>
      </c>
      <c r="M35" s="50" t="str">
        <f t="shared" si="4"/>
        <v>--</v>
      </c>
      <c r="N35" s="50" t="str">
        <f t="shared" si="11"/>
        <v>--</v>
      </c>
      <c r="O35" s="50" t="str">
        <f t="shared" si="8"/>
        <v>--</v>
      </c>
      <c r="P35" s="50" t="str">
        <f t="shared" si="9"/>
        <v>--</v>
      </c>
      <c r="Q35" s="63"/>
      <c r="R35" s="64"/>
      <c r="S35" s="20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221" ht="9" customHeight="1" x14ac:dyDescent="0.2">
      <c r="A36" s="55" t="s">
        <v>31</v>
      </c>
      <c r="B36" s="3"/>
      <c r="D36" s="2">
        <v>47</v>
      </c>
      <c r="E36" s="2">
        <v>3</v>
      </c>
      <c r="F36" s="2">
        <v>0.3</v>
      </c>
      <c r="G36" s="2">
        <v>0</v>
      </c>
      <c r="H36" s="2">
        <f t="shared" si="5"/>
        <v>0</v>
      </c>
      <c r="I36" s="2">
        <f t="shared" si="6"/>
        <v>0</v>
      </c>
      <c r="J36" s="2">
        <f t="shared" si="7"/>
        <v>0</v>
      </c>
      <c r="K36" s="52" t="str">
        <f t="shared" si="3"/>
        <v xml:space="preserve"> </v>
      </c>
      <c r="L36" s="50" t="str">
        <f t="shared" si="10"/>
        <v>--</v>
      </c>
      <c r="M36" s="50" t="str">
        <f t="shared" si="4"/>
        <v>--</v>
      </c>
      <c r="N36" s="50" t="str">
        <f t="shared" si="11"/>
        <v>--</v>
      </c>
      <c r="O36" s="50" t="str">
        <f t="shared" si="8"/>
        <v>--</v>
      </c>
      <c r="P36" s="50" t="str">
        <f t="shared" si="9"/>
        <v>--</v>
      </c>
      <c r="Q36" s="60"/>
      <c r="R36" s="11"/>
      <c r="S36" s="20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221" ht="9" customHeight="1" x14ac:dyDescent="0.2">
      <c r="A37" s="55" t="s">
        <v>32</v>
      </c>
      <c r="B37" s="3"/>
      <c r="D37" s="2">
        <v>452</v>
      </c>
      <c r="E37" s="2">
        <v>72.7</v>
      </c>
      <c r="F37" s="2">
        <v>8.5</v>
      </c>
      <c r="G37" s="2">
        <v>14.1</v>
      </c>
      <c r="H37" s="2">
        <f t="shared" si="5"/>
        <v>0</v>
      </c>
      <c r="I37" s="2">
        <f t="shared" si="6"/>
        <v>0</v>
      </c>
      <c r="J37" s="2">
        <f t="shared" si="7"/>
        <v>0</v>
      </c>
      <c r="K37" s="52" t="str">
        <f t="shared" si="3"/>
        <v xml:space="preserve"> </v>
      </c>
      <c r="L37" s="50" t="str">
        <f t="shared" si="10"/>
        <v>--</v>
      </c>
      <c r="M37" s="50" t="str">
        <f t="shared" si="4"/>
        <v>--</v>
      </c>
      <c r="N37" s="50" t="str">
        <f t="shared" si="11"/>
        <v>--</v>
      </c>
      <c r="O37" s="50" t="str">
        <f t="shared" si="8"/>
        <v>--</v>
      </c>
      <c r="P37" s="50" t="str">
        <f t="shared" si="9"/>
        <v>--</v>
      </c>
      <c r="Q37" s="60" t="s">
        <v>342</v>
      </c>
      <c r="R37" s="11"/>
      <c r="S37" s="20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221" ht="9" customHeight="1" x14ac:dyDescent="0.2">
      <c r="A38" s="55" t="s">
        <v>249</v>
      </c>
      <c r="B38" s="3"/>
      <c r="D38" s="2">
        <v>455</v>
      </c>
      <c r="E38" s="2">
        <v>71.5</v>
      </c>
      <c r="F38" s="2">
        <v>9.3000000000000007</v>
      </c>
      <c r="G38" s="2">
        <v>14.2</v>
      </c>
      <c r="H38" s="2">
        <f t="shared" si="5"/>
        <v>0</v>
      </c>
      <c r="I38" s="2">
        <f t="shared" si="6"/>
        <v>0</v>
      </c>
      <c r="J38" s="2">
        <f t="shared" si="7"/>
        <v>0</v>
      </c>
      <c r="K38" s="52" t="str">
        <f t="shared" si="3"/>
        <v xml:space="preserve"> </v>
      </c>
      <c r="L38" s="50" t="str">
        <f t="shared" si="10"/>
        <v>--</v>
      </c>
      <c r="M38" s="50" t="str">
        <f t="shared" si="4"/>
        <v>--</v>
      </c>
      <c r="N38" s="50" t="str">
        <f t="shared" si="11"/>
        <v>--</v>
      </c>
      <c r="O38" s="50" t="str">
        <f t="shared" si="8"/>
        <v>--</v>
      </c>
      <c r="P38" s="50" t="str">
        <f t="shared" si="9"/>
        <v>--</v>
      </c>
      <c r="Q38" s="60" t="s">
        <v>342</v>
      </c>
      <c r="R38" s="11"/>
      <c r="S38" s="20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221" ht="9" customHeight="1" x14ac:dyDescent="0.2">
      <c r="A39" s="55" t="s">
        <v>354</v>
      </c>
      <c r="B39" s="3" t="s">
        <v>353</v>
      </c>
      <c r="C39" s="2">
        <f>160/20</f>
        <v>8</v>
      </c>
      <c r="D39" s="2">
        <v>454</v>
      </c>
      <c r="E39" s="2">
        <v>74</v>
      </c>
      <c r="F39" s="2">
        <v>7.4</v>
      </c>
      <c r="G39" s="2">
        <v>14</v>
      </c>
      <c r="H39" s="2">
        <f t="shared" ref="H39" si="12">IF(ISNUMBER(C39),((C39*R39)/100)*E39,(R39/100)*E39)</f>
        <v>0</v>
      </c>
      <c r="I39" s="2">
        <f t="shared" ref="I39" si="13">IF(ISNUMBER(C39),((C39*R39)/100)*F39,(R39/100)*F39)</f>
        <v>0</v>
      </c>
      <c r="J39" s="2">
        <f t="shared" ref="J39" si="14">IF(ISNUMBER(C39),((C39*R39)/100)*G39,(R39/100)*G39)</f>
        <v>0</v>
      </c>
      <c r="K39" s="52" t="str">
        <f t="shared" ref="K39" si="15">IF(ISNUMBER(R39),IF(ISNUMBER(C39),((C39*R39)/100)*D39,(R39/100)*D39)," ")</f>
        <v xml:space="preserve"> </v>
      </c>
      <c r="L39" s="50" t="str">
        <f t="shared" si="10"/>
        <v>--</v>
      </c>
      <c r="M39" s="50" t="str">
        <f t="shared" si="4"/>
        <v>--</v>
      </c>
      <c r="N39" s="50" t="str">
        <f t="shared" si="11"/>
        <v>--</v>
      </c>
      <c r="O39" s="50" t="str">
        <f t="shared" si="8"/>
        <v>--</v>
      </c>
      <c r="P39" s="50" t="str">
        <f t="shared" si="9"/>
        <v>--</v>
      </c>
      <c r="Q39" s="60" t="s">
        <v>342</v>
      </c>
      <c r="R39" s="11"/>
      <c r="S39" s="59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221" ht="9" customHeight="1" x14ac:dyDescent="0.2">
      <c r="A40" s="55" t="s">
        <v>33</v>
      </c>
      <c r="B40" s="3"/>
      <c r="D40" s="2">
        <v>130</v>
      </c>
      <c r="E40" s="2">
        <v>0</v>
      </c>
      <c r="F40" s="2">
        <v>20.7</v>
      </c>
      <c r="G40" s="2">
        <v>5</v>
      </c>
      <c r="H40" s="2">
        <f t="shared" si="5"/>
        <v>0</v>
      </c>
      <c r="I40" s="2">
        <f t="shared" si="6"/>
        <v>0</v>
      </c>
      <c r="J40" s="2">
        <f t="shared" si="7"/>
        <v>0</v>
      </c>
      <c r="K40" s="52" t="str">
        <f t="shared" si="3"/>
        <v xml:space="preserve"> </v>
      </c>
      <c r="L40" s="50" t="str">
        <f t="shared" si="10"/>
        <v>--</v>
      </c>
      <c r="M40" s="50" t="str">
        <f t="shared" si="4"/>
        <v>--</v>
      </c>
      <c r="N40" s="50" t="str">
        <f t="shared" si="11"/>
        <v>--</v>
      </c>
      <c r="O40" s="50" t="str">
        <f t="shared" si="8"/>
        <v>--</v>
      </c>
      <c r="P40" s="50" t="str">
        <f t="shared" si="9"/>
        <v>--</v>
      </c>
      <c r="Q40" s="60" t="s">
        <v>24</v>
      </c>
      <c r="R40" s="11"/>
      <c r="S40" s="20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221" ht="9" customHeight="1" x14ac:dyDescent="0.2">
      <c r="A41" s="55" t="s">
        <v>34</v>
      </c>
      <c r="B41" s="3"/>
      <c r="D41" s="2">
        <v>164</v>
      </c>
      <c r="E41" s="2">
        <v>0.1</v>
      </c>
      <c r="F41" s="2">
        <v>33</v>
      </c>
      <c r="G41" s="2">
        <v>3.5</v>
      </c>
      <c r="H41" s="2">
        <f t="shared" si="5"/>
        <v>0</v>
      </c>
      <c r="I41" s="2">
        <f t="shared" si="6"/>
        <v>0</v>
      </c>
      <c r="J41" s="2">
        <f t="shared" si="7"/>
        <v>0</v>
      </c>
      <c r="K41" s="52" t="str">
        <f t="shared" si="3"/>
        <v xml:space="preserve"> </v>
      </c>
      <c r="L41" s="50" t="str">
        <f t="shared" si="10"/>
        <v>--</v>
      </c>
      <c r="M41" s="50" t="str">
        <f t="shared" si="4"/>
        <v>--</v>
      </c>
      <c r="N41" s="50" t="str">
        <f t="shared" si="11"/>
        <v>--</v>
      </c>
      <c r="O41" s="50" t="str">
        <f t="shared" si="8"/>
        <v>--</v>
      </c>
      <c r="P41" s="50" t="str">
        <f t="shared" si="9"/>
        <v>--</v>
      </c>
      <c r="Q41" s="60" t="s">
        <v>24</v>
      </c>
      <c r="R41" s="11"/>
      <c r="S41" s="59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221" ht="9" customHeight="1" x14ac:dyDescent="0.2">
      <c r="A42" s="55" t="s">
        <v>35</v>
      </c>
      <c r="B42" s="3"/>
      <c r="D42" s="2">
        <v>22</v>
      </c>
      <c r="E42" s="2">
        <v>2</v>
      </c>
      <c r="F42" s="2">
        <v>2.9</v>
      </c>
      <c r="G42" s="2">
        <v>0</v>
      </c>
      <c r="H42" s="2">
        <f t="shared" si="5"/>
        <v>0</v>
      </c>
      <c r="I42" s="2">
        <f t="shared" si="6"/>
        <v>0</v>
      </c>
      <c r="J42" s="2">
        <f t="shared" si="7"/>
        <v>0</v>
      </c>
      <c r="K42" s="52" t="str">
        <f t="shared" si="3"/>
        <v xml:space="preserve"> </v>
      </c>
      <c r="L42" s="50" t="str">
        <f t="shared" si="10"/>
        <v>--</v>
      </c>
      <c r="M42" s="50" t="str">
        <f t="shared" si="4"/>
        <v>--</v>
      </c>
      <c r="N42" s="50" t="str">
        <f t="shared" si="11"/>
        <v>--</v>
      </c>
      <c r="O42" s="50" t="str">
        <f t="shared" si="8"/>
        <v>--</v>
      </c>
      <c r="P42" s="50" t="str">
        <f t="shared" si="9"/>
        <v>--</v>
      </c>
      <c r="Q42" s="60"/>
      <c r="R42" s="11"/>
      <c r="S42" s="20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221" ht="9" customHeight="1" x14ac:dyDescent="0.2">
      <c r="A43" s="55" t="s">
        <v>36</v>
      </c>
      <c r="B43" s="3"/>
      <c r="D43" s="2">
        <v>130</v>
      </c>
      <c r="E43" s="2">
        <v>18.399999999999999</v>
      </c>
      <c r="F43" s="2">
        <v>3.7</v>
      </c>
      <c r="G43" s="2">
        <v>4.5999999999999996</v>
      </c>
      <c r="H43" s="2">
        <f t="shared" si="5"/>
        <v>0</v>
      </c>
      <c r="I43" s="2">
        <f t="shared" si="6"/>
        <v>0</v>
      </c>
      <c r="J43" s="2">
        <f t="shared" si="7"/>
        <v>0</v>
      </c>
      <c r="K43" s="52" t="str">
        <f t="shared" si="3"/>
        <v xml:space="preserve"> </v>
      </c>
      <c r="L43" s="50" t="str">
        <f t="shared" si="10"/>
        <v>--</v>
      </c>
      <c r="M43" s="50" t="str">
        <f t="shared" si="4"/>
        <v>--</v>
      </c>
      <c r="N43" s="50" t="str">
        <f t="shared" si="11"/>
        <v>--</v>
      </c>
      <c r="O43" s="50" t="str">
        <f t="shared" si="8"/>
        <v>--</v>
      </c>
      <c r="P43" s="50" t="str">
        <f t="shared" si="9"/>
        <v>--</v>
      </c>
      <c r="Q43" s="60"/>
      <c r="R43" s="11"/>
      <c r="S43" s="20"/>
      <c r="T43" s="44"/>
      <c r="U43" s="44"/>
      <c r="V43" s="44"/>
      <c r="W43" s="44"/>
      <c r="X43" s="44"/>
      <c r="Y43" s="44"/>
      <c r="Z43" s="44"/>
      <c r="AA43" s="44"/>
      <c r="AB43" s="44"/>
      <c r="AC43" s="65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221" ht="9" customHeight="1" x14ac:dyDescent="0.2">
      <c r="A44" s="55" t="s">
        <v>37</v>
      </c>
      <c r="B44" s="3"/>
      <c r="D44" s="2">
        <v>399</v>
      </c>
      <c r="E44" s="2">
        <v>60</v>
      </c>
      <c r="F44" s="2">
        <v>6.7</v>
      </c>
      <c r="G44" s="2">
        <v>14.7</v>
      </c>
      <c r="H44" s="2">
        <f t="shared" si="5"/>
        <v>0</v>
      </c>
      <c r="I44" s="2">
        <f t="shared" si="6"/>
        <v>0</v>
      </c>
      <c r="J44" s="2">
        <f t="shared" si="7"/>
        <v>0</v>
      </c>
      <c r="K44" s="52" t="str">
        <f t="shared" si="3"/>
        <v xml:space="preserve"> </v>
      </c>
      <c r="L44" s="50" t="str">
        <f t="shared" si="10"/>
        <v>--</v>
      </c>
      <c r="M44" s="50" t="str">
        <f t="shared" si="4"/>
        <v>--</v>
      </c>
      <c r="N44" s="50" t="str">
        <f t="shared" si="11"/>
        <v>--</v>
      </c>
      <c r="O44" s="50" t="str">
        <f t="shared" si="8"/>
        <v>--</v>
      </c>
      <c r="P44" s="50" t="str">
        <f t="shared" si="9"/>
        <v>--</v>
      </c>
      <c r="Q44" s="60"/>
      <c r="R44" s="11"/>
      <c r="S44" s="20"/>
      <c r="T44" s="44"/>
      <c r="U44" s="44"/>
      <c r="V44" s="44"/>
      <c r="W44" s="44"/>
      <c r="X44" s="44"/>
      <c r="Y44" s="44"/>
      <c r="Z44" s="44"/>
      <c r="AA44" s="44"/>
      <c r="AB44" s="44"/>
      <c r="AC44" s="65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1:221" ht="9" customHeight="1" x14ac:dyDescent="0.2">
      <c r="A45" s="55" t="s">
        <v>38</v>
      </c>
      <c r="B45" s="3"/>
      <c r="D45" s="2">
        <v>752</v>
      </c>
      <c r="E45" s="2">
        <v>0.6</v>
      </c>
      <c r="F45" s="2">
        <v>0.5</v>
      </c>
      <c r="G45" s="2">
        <v>83.1</v>
      </c>
      <c r="H45" s="2">
        <f t="shared" si="5"/>
        <v>0</v>
      </c>
      <c r="I45" s="2">
        <f t="shared" si="6"/>
        <v>0</v>
      </c>
      <c r="J45" s="2">
        <f t="shared" si="7"/>
        <v>0</v>
      </c>
      <c r="K45" s="52" t="str">
        <f t="shared" si="3"/>
        <v xml:space="preserve"> </v>
      </c>
      <c r="L45" s="50" t="str">
        <f t="shared" si="10"/>
        <v>--</v>
      </c>
      <c r="M45" s="50" t="str">
        <f t="shared" si="4"/>
        <v>--</v>
      </c>
      <c r="N45" s="50" t="str">
        <f t="shared" si="11"/>
        <v>--</v>
      </c>
      <c r="O45" s="50" t="str">
        <f t="shared" si="8"/>
        <v>--</v>
      </c>
      <c r="P45" s="50" t="str">
        <f t="shared" si="9"/>
        <v>--</v>
      </c>
      <c r="Q45" s="60"/>
      <c r="R45" s="11"/>
      <c r="S45" s="20"/>
      <c r="T45" s="44"/>
      <c r="U45" s="44"/>
      <c r="V45" s="44"/>
      <c r="W45" s="44"/>
      <c r="X45" s="44"/>
      <c r="Y45" s="44"/>
      <c r="Z45" s="44"/>
      <c r="AA45" s="44"/>
      <c r="AB45" s="44"/>
      <c r="AC45" s="65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1:221" ht="9" customHeight="1" x14ac:dyDescent="0.2">
      <c r="A46" s="55" t="s">
        <v>39</v>
      </c>
      <c r="B46" s="3"/>
      <c r="D46" s="2">
        <v>349</v>
      </c>
      <c r="E46" s="2">
        <v>21.3</v>
      </c>
      <c r="F46" s="2">
        <v>20.5</v>
      </c>
      <c r="G46" s="2">
        <v>20.2</v>
      </c>
      <c r="H46" s="2">
        <f t="shared" ref="H46" si="16">IF(ISNUMBER(C46),((C46*R46)/100)*E46,(R46/100)*E46)</f>
        <v>0</v>
      </c>
      <c r="I46" s="2">
        <f t="shared" ref="I46" si="17">IF(ISNUMBER(C46),((C46*R46)/100)*F46,(R46/100)*F46)</f>
        <v>0</v>
      </c>
      <c r="J46" s="2">
        <f t="shared" ref="J46" si="18">IF(ISNUMBER(C46),((C46*R46)/100)*G46,(R46/100)*G46)</f>
        <v>0</v>
      </c>
      <c r="K46" s="52" t="str">
        <f t="shared" si="3"/>
        <v xml:space="preserve"> </v>
      </c>
      <c r="L46" s="50" t="str">
        <f t="shared" si="10"/>
        <v>--</v>
      </c>
      <c r="M46" s="50" t="str">
        <f t="shared" si="4"/>
        <v>--</v>
      </c>
      <c r="N46" s="50" t="str">
        <f t="shared" si="11"/>
        <v>--</v>
      </c>
      <c r="O46" s="50" t="str">
        <f t="shared" si="8"/>
        <v>--</v>
      </c>
      <c r="P46" s="50" t="str">
        <f t="shared" si="9"/>
        <v>--</v>
      </c>
      <c r="Q46" s="60" t="s">
        <v>24</v>
      </c>
      <c r="R46" s="11"/>
      <c r="S46" s="20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221" ht="9" customHeight="1" x14ac:dyDescent="0.2">
      <c r="A47" s="55" t="s">
        <v>40</v>
      </c>
      <c r="B47" s="3" t="s">
        <v>41</v>
      </c>
      <c r="C47" s="2">
        <f>39/14</f>
        <v>2.7857142857142856</v>
      </c>
      <c r="D47" s="2">
        <v>349</v>
      </c>
      <c r="E47" s="2">
        <v>21.3</v>
      </c>
      <c r="F47" s="2">
        <v>20.5</v>
      </c>
      <c r="G47" s="2">
        <v>20.2</v>
      </c>
      <c r="H47" s="2">
        <f t="shared" ref="H47:H123" si="19">IF(ISNUMBER(C47),((C47*R47)/100)*E47,(R47/100)*E47)</f>
        <v>0</v>
      </c>
      <c r="I47" s="2">
        <f t="shared" ref="I47:I123" si="20">IF(ISNUMBER(C47),((C47*R47)/100)*F47,(R47/100)*F47)</f>
        <v>0</v>
      </c>
      <c r="J47" s="2">
        <f t="shared" ref="J47:J123" si="21">IF(ISNUMBER(C47),((C47*R47)/100)*G47,(R47/100)*G47)</f>
        <v>0</v>
      </c>
      <c r="K47" s="52" t="str">
        <f t="shared" si="3"/>
        <v xml:space="preserve"> </v>
      </c>
      <c r="L47" s="50" t="str">
        <f t="shared" si="10"/>
        <v>--</v>
      </c>
      <c r="M47" s="50" t="str">
        <f t="shared" si="4"/>
        <v>--</v>
      </c>
      <c r="N47" s="50" t="str">
        <f t="shared" si="11"/>
        <v>--</v>
      </c>
      <c r="O47" s="50" t="str">
        <f t="shared" si="8"/>
        <v>--</v>
      </c>
      <c r="P47" s="50" t="str">
        <f t="shared" si="9"/>
        <v>--</v>
      </c>
      <c r="Q47" s="60" t="s">
        <v>24</v>
      </c>
      <c r="R47" s="11"/>
      <c r="S47" s="59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</row>
    <row r="48" spans="1:221" ht="9" customHeight="1" x14ac:dyDescent="0.2">
      <c r="A48" s="55" t="s">
        <v>311</v>
      </c>
      <c r="B48" s="3"/>
      <c r="D48" s="2">
        <v>566</v>
      </c>
      <c r="E48" s="2">
        <v>7</v>
      </c>
      <c r="F48" s="2">
        <v>33</v>
      </c>
      <c r="G48" s="2">
        <v>44</v>
      </c>
      <c r="H48" s="2">
        <f t="shared" si="19"/>
        <v>0</v>
      </c>
      <c r="I48" s="2">
        <f t="shared" si="20"/>
        <v>0</v>
      </c>
      <c r="J48" s="2">
        <f t="shared" si="21"/>
        <v>0</v>
      </c>
      <c r="K48" s="52" t="str">
        <f t="shared" si="3"/>
        <v xml:space="preserve"> </v>
      </c>
      <c r="L48" s="50" t="str">
        <f t="shared" si="10"/>
        <v>--</v>
      </c>
      <c r="M48" s="50" t="str">
        <f t="shared" si="4"/>
        <v>--</v>
      </c>
      <c r="N48" s="50" t="str">
        <f t="shared" si="11"/>
        <v>--</v>
      </c>
      <c r="O48" s="50" t="str">
        <f t="shared" si="8"/>
        <v>--</v>
      </c>
      <c r="P48" s="50" t="str">
        <f t="shared" si="9"/>
        <v>--</v>
      </c>
      <c r="Q48" s="61" t="s">
        <v>309</v>
      </c>
      <c r="R48" s="11"/>
      <c r="S48" s="59"/>
      <c r="T48" s="20"/>
      <c r="U48" s="44"/>
      <c r="V48" s="44"/>
      <c r="W48" s="44"/>
      <c r="X48" s="44"/>
      <c r="Y48" s="44"/>
      <c r="Z48" s="44"/>
      <c r="AA48" s="44"/>
      <c r="AB48" s="66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1:39" ht="9" customHeight="1" x14ac:dyDescent="0.2">
      <c r="A49" s="55" t="s">
        <v>316</v>
      </c>
      <c r="B49" s="3" t="s">
        <v>41</v>
      </c>
      <c r="C49" s="2">
        <v>2.6</v>
      </c>
      <c r="D49" s="2">
        <v>566</v>
      </c>
      <c r="E49" s="2">
        <v>7</v>
      </c>
      <c r="F49" s="2">
        <v>33</v>
      </c>
      <c r="G49" s="2">
        <v>44</v>
      </c>
      <c r="H49" s="2">
        <f t="shared" ref="H49" si="22">IF(ISNUMBER(C49),((C49*R49)/100)*E49,(R49/100)*E49)</f>
        <v>0</v>
      </c>
      <c r="I49" s="2">
        <f t="shared" ref="I49" si="23">IF(ISNUMBER(C49),((C49*R49)/100)*F49,(R49/100)*F49)</f>
        <v>0</v>
      </c>
      <c r="J49" s="2">
        <f t="shared" ref="J49" si="24">IF(ISNUMBER(C49),((C49*R49)/100)*G49,(R49/100)*G49)</f>
        <v>0</v>
      </c>
      <c r="K49" s="52" t="str">
        <f t="shared" si="3"/>
        <v xml:space="preserve"> </v>
      </c>
      <c r="L49" s="50" t="str">
        <f t="shared" si="10"/>
        <v>--</v>
      </c>
      <c r="M49" s="50" t="str">
        <f t="shared" si="4"/>
        <v>--</v>
      </c>
      <c r="N49" s="50" t="str">
        <f t="shared" si="11"/>
        <v>--</v>
      </c>
      <c r="O49" s="50" t="str">
        <f t="shared" si="8"/>
        <v>--</v>
      </c>
      <c r="P49" s="50" t="str">
        <f t="shared" si="9"/>
        <v>--</v>
      </c>
      <c r="Q49" s="61" t="s">
        <v>309</v>
      </c>
      <c r="R49" s="11"/>
      <c r="S49" s="59"/>
      <c r="T49" s="20"/>
      <c r="U49" s="44"/>
      <c r="V49" s="44"/>
      <c r="W49" s="44"/>
      <c r="X49" s="44"/>
      <c r="Y49" s="44"/>
      <c r="Z49" s="44"/>
      <c r="AA49" s="44"/>
      <c r="AB49" s="66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1:39" ht="9" customHeight="1" x14ac:dyDescent="0.2">
      <c r="A50" s="55" t="s">
        <v>363</v>
      </c>
      <c r="B50" s="3" t="s">
        <v>364</v>
      </c>
      <c r="C50" s="2">
        <v>7.8</v>
      </c>
      <c r="D50" s="2">
        <v>566</v>
      </c>
      <c r="E50" s="2">
        <v>7</v>
      </c>
      <c r="F50" s="2">
        <v>33</v>
      </c>
      <c r="G50" s="2">
        <v>44</v>
      </c>
      <c r="H50" s="2">
        <f t="shared" ref="H50" si="25">IF(ISNUMBER(C50),((C50*R50)/100)*E50,(R50/100)*E50)</f>
        <v>0</v>
      </c>
      <c r="I50" s="2">
        <f t="shared" ref="I50" si="26">IF(ISNUMBER(C50),((C50*R50)/100)*F50,(R50/100)*F50)</f>
        <v>0</v>
      </c>
      <c r="J50" s="2">
        <f t="shared" ref="J50" si="27">IF(ISNUMBER(C50),((C50*R50)/100)*G50,(R50/100)*G50)</f>
        <v>0</v>
      </c>
      <c r="K50" s="52" t="str">
        <f t="shared" si="3"/>
        <v xml:space="preserve"> </v>
      </c>
      <c r="L50" s="50" t="str">
        <f t="shared" si="10"/>
        <v>--</v>
      </c>
      <c r="M50" s="50" t="str">
        <f t="shared" si="4"/>
        <v>--</v>
      </c>
      <c r="N50" s="50" t="str">
        <f t="shared" si="11"/>
        <v>--</v>
      </c>
      <c r="O50" s="50" t="str">
        <f t="shared" si="8"/>
        <v>--</v>
      </c>
      <c r="P50" s="50" t="str">
        <f t="shared" si="9"/>
        <v>--</v>
      </c>
      <c r="Q50" s="61" t="s">
        <v>309</v>
      </c>
      <c r="R50" s="11"/>
      <c r="S50" s="59"/>
      <c r="T50" s="20"/>
      <c r="U50" s="44"/>
      <c r="V50" s="44"/>
      <c r="W50" s="44"/>
      <c r="X50" s="44"/>
      <c r="Y50" s="44"/>
      <c r="Z50" s="44"/>
      <c r="AA50" s="44"/>
      <c r="AB50" s="66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1:39" ht="9" customHeight="1" x14ac:dyDescent="0.2">
      <c r="A51" s="55" t="s">
        <v>42</v>
      </c>
      <c r="B51" s="3"/>
      <c r="D51" s="2">
        <v>348</v>
      </c>
      <c r="E51" s="2">
        <v>82</v>
      </c>
      <c r="F51" s="2">
        <v>3.5</v>
      </c>
      <c r="G51" s="2">
        <v>0.4</v>
      </c>
      <c r="H51" s="2">
        <f t="shared" si="19"/>
        <v>0</v>
      </c>
      <c r="I51" s="2">
        <f t="shared" si="20"/>
        <v>0</v>
      </c>
      <c r="J51" s="2">
        <f t="shared" si="21"/>
        <v>0</v>
      </c>
      <c r="K51" s="52" t="str">
        <f t="shared" si="3"/>
        <v xml:space="preserve"> </v>
      </c>
      <c r="L51" s="50" t="str">
        <f t="shared" si="10"/>
        <v>--</v>
      </c>
      <c r="M51" s="50" t="str">
        <f t="shared" si="4"/>
        <v>--</v>
      </c>
      <c r="N51" s="50" t="str">
        <f t="shared" si="11"/>
        <v>--</v>
      </c>
      <c r="O51" s="50" t="str">
        <f t="shared" si="8"/>
        <v>--</v>
      </c>
      <c r="P51" s="50" t="str">
        <f t="shared" si="9"/>
        <v>--</v>
      </c>
      <c r="Q51" s="60"/>
      <c r="R51" s="11"/>
      <c r="S51" s="20"/>
      <c r="T51" s="20"/>
      <c r="U51" s="44"/>
      <c r="V51" s="44"/>
      <c r="W51" s="44"/>
      <c r="X51" s="44"/>
      <c r="Y51" s="44"/>
      <c r="Z51" s="44"/>
      <c r="AA51" s="44"/>
      <c r="AB51" s="66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1:39" ht="9" customHeight="1" x14ac:dyDescent="0.2">
      <c r="A52" s="55" t="s">
        <v>367</v>
      </c>
      <c r="B52" s="3" t="s">
        <v>43</v>
      </c>
      <c r="D52" s="2">
        <v>342</v>
      </c>
      <c r="E52" s="2">
        <v>76</v>
      </c>
      <c r="F52" s="2">
        <v>15</v>
      </c>
      <c r="G52" s="2">
        <v>5</v>
      </c>
      <c r="H52" s="2">
        <f t="shared" si="19"/>
        <v>0</v>
      </c>
      <c r="I52" s="2">
        <f t="shared" si="20"/>
        <v>0</v>
      </c>
      <c r="J52" s="2">
        <f t="shared" si="21"/>
        <v>0</v>
      </c>
      <c r="K52" s="52" t="str">
        <f t="shared" si="3"/>
        <v xml:space="preserve"> </v>
      </c>
      <c r="L52" s="50" t="str">
        <f t="shared" si="10"/>
        <v>--</v>
      </c>
      <c r="M52" s="50" t="str">
        <f t="shared" si="4"/>
        <v>--</v>
      </c>
      <c r="N52" s="50" t="str">
        <f t="shared" si="11"/>
        <v>--</v>
      </c>
      <c r="O52" s="50" t="str">
        <f t="shared" si="8"/>
        <v>--</v>
      </c>
      <c r="P52" s="50" t="str">
        <f t="shared" si="9"/>
        <v>--</v>
      </c>
      <c r="Q52" s="60"/>
      <c r="R52" s="11"/>
      <c r="S52" s="59"/>
      <c r="T52" s="44"/>
      <c r="U52" s="44"/>
      <c r="V52" s="44"/>
      <c r="W52" s="44"/>
      <c r="X52" s="44"/>
      <c r="Y52" s="66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1:39" ht="9" customHeight="1" x14ac:dyDescent="0.2">
      <c r="A53" s="55" t="s">
        <v>252</v>
      </c>
      <c r="B53" s="3" t="s">
        <v>43</v>
      </c>
      <c r="C53" s="2">
        <v>4.12</v>
      </c>
      <c r="D53" s="2">
        <v>360</v>
      </c>
      <c r="E53" s="2">
        <v>95.7</v>
      </c>
      <c r="F53" s="2">
        <v>0</v>
      </c>
      <c r="G53" s="2">
        <v>0</v>
      </c>
      <c r="H53" s="2">
        <f t="shared" si="19"/>
        <v>0</v>
      </c>
      <c r="I53" s="2">
        <f t="shared" si="20"/>
        <v>0</v>
      </c>
      <c r="J53" s="2">
        <f t="shared" si="21"/>
        <v>0</v>
      </c>
      <c r="K53" s="52" t="str">
        <f t="shared" si="3"/>
        <v xml:space="preserve"> </v>
      </c>
      <c r="L53" s="50" t="str">
        <f t="shared" si="10"/>
        <v>--</v>
      </c>
      <c r="M53" s="50" t="str">
        <f t="shared" si="4"/>
        <v>--</v>
      </c>
      <c r="N53" s="50" t="str">
        <f t="shared" si="11"/>
        <v>--</v>
      </c>
      <c r="O53" s="50" t="str">
        <f t="shared" si="8"/>
        <v>--</v>
      </c>
      <c r="P53" s="50" t="str">
        <f t="shared" si="9"/>
        <v>--</v>
      </c>
      <c r="Q53" s="60"/>
      <c r="R53" s="11"/>
      <c r="S53" s="20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39" ht="9" customHeight="1" x14ac:dyDescent="0.2">
      <c r="A54" s="55" t="s">
        <v>253</v>
      </c>
      <c r="B54" s="3" t="s">
        <v>43</v>
      </c>
      <c r="C54" s="2">
        <v>13</v>
      </c>
      <c r="D54" s="2">
        <v>360</v>
      </c>
      <c r="E54" s="2">
        <v>95.7</v>
      </c>
      <c r="F54" s="2">
        <v>0</v>
      </c>
      <c r="G54" s="2">
        <v>0</v>
      </c>
      <c r="H54" s="2">
        <f t="shared" si="19"/>
        <v>0</v>
      </c>
      <c r="I54" s="2">
        <f t="shared" si="20"/>
        <v>0</v>
      </c>
      <c r="J54" s="2">
        <f t="shared" si="21"/>
        <v>0</v>
      </c>
      <c r="K54" s="52" t="str">
        <f t="shared" si="3"/>
        <v xml:space="preserve"> </v>
      </c>
      <c r="L54" s="50" t="str">
        <f t="shared" si="10"/>
        <v>--</v>
      </c>
      <c r="M54" s="50" t="str">
        <f t="shared" si="4"/>
        <v>--</v>
      </c>
      <c r="N54" s="50" t="str">
        <f t="shared" si="11"/>
        <v>--</v>
      </c>
      <c r="O54" s="50" t="str">
        <f t="shared" si="8"/>
        <v>--</v>
      </c>
      <c r="P54" s="50" t="str">
        <f t="shared" si="9"/>
        <v>--</v>
      </c>
      <c r="Q54" s="60"/>
      <c r="R54" s="11"/>
      <c r="S54" s="59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39" ht="9" customHeight="1" x14ac:dyDescent="0.2">
      <c r="A55" s="55" t="s">
        <v>377</v>
      </c>
      <c r="B55" s="91" t="s">
        <v>43</v>
      </c>
      <c r="C55" s="2">
        <v>5</v>
      </c>
      <c r="D55" s="2">
        <v>384</v>
      </c>
      <c r="E55" s="2">
        <v>95</v>
      </c>
      <c r="F55" s="2">
        <v>0</v>
      </c>
      <c r="G55" s="2">
        <v>0</v>
      </c>
      <c r="H55" s="2">
        <f t="shared" ref="H55" si="28">IF(ISNUMBER(C55),((C55*R55)/100)*E55,(R55/100)*E55)</f>
        <v>0</v>
      </c>
      <c r="I55" s="2">
        <f t="shared" ref="I55" si="29">IF(ISNUMBER(C55),((C55*R55)/100)*F55,(R55/100)*F55)</f>
        <v>0</v>
      </c>
      <c r="J55" s="2">
        <f t="shared" ref="J55" si="30">IF(ISNUMBER(C55),((C55*R55)/100)*G55,(R55/100)*G55)</f>
        <v>0</v>
      </c>
      <c r="K55" s="52" t="str">
        <f t="shared" ref="K55" si="31">IF(ISNUMBER(R55),IF(ISNUMBER(C55),((C55*R55)/100)*D55,(R55/100)*D55)," ")</f>
        <v xml:space="preserve"> </v>
      </c>
      <c r="L55" s="50" t="str">
        <f t="shared" si="10"/>
        <v>--</v>
      </c>
      <c r="M55" s="50" t="str">
        <f t="shared" si="4"/>
        <v>--</v>
      </c>
      <c r="N55" s="50" t="str">
        <f t="shared" si="11"/>
        <v>--</v>
      </c>
      <c r="O55" s="50" t="str">
        <f t="shared" si="8"/>
        <v>--</v>
      </c>
      <c r="P55" s="50" t="str">
        <f t="shared" si="9"/>
        <v>--</v>
      </c>
      <c r="Q55" s="60"/>
      <c r="R55" s="11"/>
      <c r="S55" s="59"/>
      <c r="T55" s="44"/>
      <c r="U55" s="44"/>
      <c r="V55" s="20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ht="9" customHeight="1" x14ac:dyDescent="0.2">
      <c r="A56" s="55" t="s">
        <v>254</v>
      </c>
      <c r="B56" s="3" t="s">
        <v>43</v>
      </c>
      <c r="C56" s="2">
        <v>3.19</v>
      </c>
      <c r="D56" s="2">
        <v>421</v>
      </c>
      <c r="E56" s="2">
        <v>72</v>
      </c>
      <c r="F56" s="2">
        <v>13</v>
      </c>
      <c r="G56" s="2">
        <v>9</v>
      </c>
      <c r="H56" s="2">
        <f t="shared" si="19"/>
        <v>0</v>
      </c>
      <c r="I56" s="2">
        <f t="shared" si="20"/>
        <v>0</v>
      </c>
      <c r="J56" s="2">
        <f t="shared" si="21"/>
        <v>0</v>
      </c>
      <c r="K56" s="52" t="str">
        <f t="shared" si="3"/>
        <v xml:space="preserve"> </v>
      </c>
      <c r="L56" s="50" t="str">
        <f t="shared" si="10"/>
        <v>--</v>
      </c>
      <c r="M56" s="50" t="str">
        <f t="shared" si="4"/>
        <v>--</v>
      </c>
      <c r="N56" s="50" t="str">
        <f t="shared" si="11"/>
        <v>--</v>
      </c>
      <c r="O56" s="50" t="str">
        <f t="shared" si="8"/>
        <v>--</v>
      </c>
      <c r="P56" s="50" t="str">
        <f t="shared" si="9"/>
        <v>--</v>
      </c>
      <c r="Q56" s="60"/>
      <c r="R56" s="11"/>
      <c r="S56" s="20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39" ht="9" customHeight="1" x14ac:dyDescent="0.2">
      <c r="A57" s="55" t="s">
        <v>255</v>
      </c>
      <c r="B57" s="3" t="s">
        <v>43</v>
      </c>
      <c r="C57" s="2">
        <v>3.19</v>
      </c>
      <c r="D57" s="2">
        <v>403</v>
      </c>
      <c r="E57" s="2">
        <v>79</v>
      </c>
      <c r="F57" s="2">
        <v>13</v>
      </c>
      <c r="G57" s="2">
        <v>4</v>
      </c>
      <c r="H57" s="2">
        <f t="shared" si="19"/>
        <v>0</v>
      </c>
      <c r="I57" s="2">
        <f t="shared" si="20"/>
        <v>0</v>
      </c>
      <c r="J57" s="2">
        <f t="shared" si="21"/>
        <v>0</v>
      </c>
      <c r="K57" s="52" t="str">
        <f t="shared" si="3"/>
        <v xml:space="preserve"> </v>
      </c>
      <c r="L57" s="50" t="str">
        <f t="shared" si="10"/>
        <v>--</v>
      </c>
      <c r="M57" s="50" t="str">
        <f t="shared" si="4"/>
        <v>--</v>
      </c>
      <c r="N57" s="50" t="str">
        <f t="shared" si="11"/>
        <v>--</v>
      </c>
      <c r="O57" s="50" t="str">
        <f t="shared" si="8"/>
        <v>--</v>
      </c>
      <c r="P57" s="50" t="str">
        <f t="shared" si="9"/>
        <v>--</v>
      </c>
      <c r="Q57" s="60"/>
      <c r="R57" s="11"/>
      <c r="S57" s="20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39" ht="9" customHeight="1" x14ac:dyDescent="0.2">
      <c r="A58" s="55" t="s">
        <v>256</v>
      </c>
      <c r="B58" s="3" t="s">
        <v>43</v>
      </c>
      <c r="C58" s="2">
        <v>2.84</v>
      </c>
      <c r="D58" s="2">
        <v>409</v>
      </c>
      <c r="E58" s="2">
        <v>76</v>
      </c>
      <c r="F58" s="2">
        <v>15</v>
      </c>
      <c r="G58" s="2">
        <v>5</v>
      </c>
      <c r="H58" s="2">
        <f t="shared" si="19"/>
        <v>0</v>
      </c>
      <c r="I58" s="2">
        <f t="shared" si="20"/>
        <v>0</v>
      </c>
      <c r="J58" s="2">
        <f t="shared" si="21"/>
        <v>0</v>
      </c>
      <c r="K58" s="52" t="str">
        <f t="shared" si="3"/>
        <v xml:space="preserve"> </v>
      </c>
      <c r="L58" s="50" t="str">
        <f t="shared" si="10"/>
        <v>--</v>
      </c>
      <c r="M58" s="50" t="str">
        <f t="shared" si="4"/>
        <v>--</v>
      </c>
      <c r="N58" s="50" t="str">
        <f t="shared" si="11"/>
        <v>--</v>
      </c>
      <c r="O58" s="50" t="str">
        <f t="shared" si="8"/>
        <v>--</v>
      </c>
      <c r="P58" s="50" t="str">
        <f t="shared" si="9"/>
        <v>--</v>
      </c>
      <c r="Q58" s="60"/>
      <c r="R58" s="11"/>
      <c r="S58" s="20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ht="9" customHeight="1" x14ac:dyDescent="0.2">
      <c r="A59" s="55" t="s">
        <v>257</v>
      </c>
      <c r="B59" s="3"/>
      <c r="D59" s="2">
        <v>252</v>
      </c>
      <c r="E59" s="2">
        <v>71.099999999999994</v>
      </c>
      <c r="F59" s="2">
        <v>2.1</v>
      </c>
      <c r="G59" s="2">
        <v>17.2</v>
      </c>
      <c r="H59" s="2">
        <f t="shared" si="19"/>
        <v>0</v>
      </c>
      <c r="I59" s="2">
        <f t="shared" si="20"/>
        <v>0</v>
      </c>
      <c r="J59" s="2">
        <f t="shared" si="21"/>
        <v>0</v>
      </c>
      <c r="K59" s="52" t="str">
        <f t="shared" si="3"/>
        <v xml:space="preserve"> </v>
      </c>
      <c r="L59" s="50" t="str">
        <f t="shared" si="10"/>
        <v>--</v>
      </c>
      <c r="M59" s="50" t="str">
        <f t="shared" si="4"/>
        <v>--</v>
      </c>
      <c r="N59" s="50" t="str">
        <f t="shared" si="11"/>
        <v>--</v>
      </c>
      <c r="O59" s="50" t="str">
        <f t="shared" si="8"/>
        <v>--</v>
      </c>
      <c r="P59" s="50" t="str">
        <f t="shared" si="9"/>
        <v>--</v>
      </c>
      <c r="Q59" s="60"/>
      <c r="R59" s="11"/>
      <c r="S59" s="20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ht="9" customHeight="1" x14ac:dyDescent="0.2">
      <c r="A60" s="55" t="s">
        <v>44</v>
      </c>
      <c r="B60" s="3" t="s">
        <v>43</v>
      </c>
      <c r="C60" s="2">
        <v>10</v>
      </c>
      <c r="D60" s="2">
        <v>252</v>
      </c>
      <c r="E60" s="2">
        <v>71.099999999999994</v>
      </c>
      <c r="F60" s="2">
        <v>2.1</v>
      </c>
      <c r="G60" s="2">
        <v>17.2</v>
      </c>
      <c r="H60" s="2">
        <f t="shared" si="19"/>
        <v>0</v>
      </c>
      <c r="I60" s="2">
        <f t="shared" si="20"/>
        <v>0</v>
      </c>
      <c r="J60" s="2">
        <f t="shared" si="21"/>
        <v>0</v>
      </c>
      <c r="K60" s="52" t="str">
        <f t="shared" si="3"/>
        <v xml:space="preserve"> </v>
      </c>
      <c r="L60" s="50" t="str">
        <f t="shared" si="10"/>
        <v>--</v>
      </c>
      <c r="M60" s="50" t="str">
        <f t="shared" si="4"/>
        <v>--</v>
      </c>
      <c r="N60" s="50" t="str">
        <f t="shared" si="11"/>
        <v>--</v>
      </c>
      <c r="O60" s="50" t="str">
        <f t="shared" si="8"/>
        <v>--</v>
      </c>
      <c r="P60" s="50" t="str">
        <f t="shared" si="9"/>
        <v>--</v>
      </c>
      <c r="Q60" s="60"/>
      <c r="R60" s="11"/>
      <c r="S60" s="20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39" ht="9" customHeight="1" x14ac:dyDescent="0.2">
      <c r="A61" s="55" t="s">
        <v>258</v>
      </c>
      <c r="B61" s="3" t="s">
        <v>43</v>
      </c>
      <c r="C61" s="2">
        <v>6.6</v>
      </c>
      <c r="D61" s="2">
        <v>252</v>
      </c>
      <c r="E61" s="2">
        <v>71.099999999999994</v>
      </c>
      <c r="F61" s="2">
        <v>2.1</v>
      </c>
      <c r="G61" s="2">
        <v>17.2</v>
      </c>
      <c r="H61" s="2">
        <f t="shared" si="19"/>
        <v>0</v>
      </c>
      <c r="I61" s="2">
        <f t="shared" si="20"/>
        <v>0</v>
      </c>
      <c r="J61" s="2">
        <f t="shared" si="21"/>
        <v>0</v>
      </c>
      <c r="K61" s="52" t="str">
        <f t="shared" si="3"/>
        <v xml:space="preserve"> </v>
      </c>
      <c r="L61" s="50" t="str">
        <f t="shared" si="10"/>
        <v>--</v>
      </c>
      <c r="M61" s="50" t="str">
        <f t="shared" si="4"/>
        <v>--</v>
      </c>
      <c r="N61" s="50" t="str">
        <f t="shared" si="11"/>
        <v>--</v>
      </c>
      <c r="O61" s="50" t="str">
        <f t="shared" si="8"/>
        <v>--</v>
      </c>
      <c r="P61" s="50" t="str">
        <f t="shared" si="9"/>
        <v>--</v>
      </c>
      <c r="Q61" s="60"/>
      <c r="R61" s="11"/>
      <c r="S61" s="20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39" ht="9" customHeight="1" x14ac:dyDescent="0.2">
      <c r="A62" s="55" t="s">
        <v>259</v>
      </c>
      <c r="B62" s="3" t="s">
        <v>43</v>
      </c>
      <c r="C62" s="2">
        <v>3.41</v>
      </c>
      <c r="D62" s="2">
        <v>252</v>
      </c>
      <c r="E62" s="2">
        <v>71.099999999999994</v>
      </c>
      <c r="F62" s="2">
        <v>2.1</v>
      </c>
      <c r="G62" s="2">
        <v>17.2</v>
      </c>
      <c r="H62" s="2">
        <f t="shared" si="19"/>
        <v>0</v>
      </c>
      <c r="I62" s="2">
        <f t="shared" si="20"/>
        <v>0</v>
      </c>
      <c r="J62" s="2">
        <f t="shared" si="21"/>
        <v>0</v>
      </c>
      <c r="K62" s="52" t="str">
        <f t="shared" si="3"/>
        <v xml:space="preserve"> </v>
      </c>
      <c r="L62" s="50" t="str">
        <f t="shared" si="10"/>
        <v>--</v>
      </c>
      <c r="M62" s="50" t="str">
        <f t="shared" si="4"/>
        <v>--</v>
      </c>
      <c r="N62" s="50" t="str">
        <f t="shared" si="11"/>
        <v>--</v>
      </c>
      <c r="O62" s="50" t="str">
        <f t="shared" si="8"/>
        <v>--</v>
      </c>
      <c r="P62" s="50" t="str">
        <f t="shared" si="9"/>
        <v>--</v>
      </c>
      <c r="Q62" s="60"/>
      <c r="R62" s="11"/>
      <c r="S62" s="20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 ht="9" customHeight="1" x14ac:dyDescent="0.2">
      <c r="A63" s="55" t="s">
        <v>260</v>
      </c>
      <c r="B63" s="3"/>
      <c r="D63" s="67">
        <v>330</v>
      </c>
      <c r="E63" s="67">
        <v>78</v>
      </c>
      <c r="F63" s="67">
        <v>4</v>
      </c>
      <c r="G63" s="67">
        <v>0</v>
      </c>
      <c r="H63" s="2">
        <f t="shared" si="19"/>
        <v>0</v>
      </c>
      <c r="I63" s="2">
        <f t="shared" si="20"/>
        <v>0</v>
      </c>
      <c r="J63" s="2">
        <f t="shared" si="21"/>
        <v>0</v>
      </c>
      <c r="K63" s="52" t="str">
        <f t="shared" si="3"/>
        <v xml:space="preserve"> </v>
      </c>
      <c r="L63" s="50" t="str">
        <f t="shared" si="10"/>
        <v>--</v>
      </c>
      <c r="M63" s="50" t="str">
        <f t="shared" si="4"/>
        <v>--</v>
      </c>
      <c r="N63" s="50" t="str">
        <f t="shared" si="11"/>
        <v>--</v>
      </c>
      <c r="O63" s="50" t="str">
        <f t="shared" si="8"/>
        <v>--</v>
      </c>
      <c r="P63" s="50" t="str">
        <f t="shared" si="9"/>
        <v>--</v>
      </c>
      <c r="Q63" s="60"/>
      <c r="R63" s="11"/>
      <c r="S63" s="20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39" ht="9" customHeight="1" x14ac:dyDescent="0.2">
      <c r="A64" s="55" t="s">
        <v>290</v>
      </c>
      <c r="B64" s="3" t="s">
        <v>43</v>
      </c>
      <c r="C64" s="2">
        <v>2</v>
      </c>
      <c r="D64" s="2">
        <v>360</v>
      </c>
      <c r="E64" s="2">
        <v>95.7</v>
      </c>
      <c r="F64" s="2">
        <v>0</v>
      </c>
      <c r="G64" s="2">
        <v>0</v>
      </c>
      <c r="H64" s="2">
        <f t="shared" si="19"/>
        <v>0</v>
      </c>
      <c r="I64" s="2">
        <f t="shared" si="20"/>
        <v>0</v>
      </c>
      <c r="J64" s="2">
        <f t="shared" si="21"/>
        <v>0</v>
      </c>
      <c r="K64" s="52" t="str">
        <f t="shared" si="3"/>
        <v xml:space="preserve"> </v>
      </c>
      <c r="L64" s="50" t="str">
        <f t="shared" si="10"/>
        <v>--</v>
      </c>
      <c r="M64" s="50" t="str">
        <f t="shared" si="4"/>
        <v>--</v>
      </c>
      <c r="N64" s="50" t="str">
        <f t="shared" si="11"/>
        <v>--</v>
      </c>
      <c r="O64" s="50" t="str">
        <f t="shared" si="8"/>
        <v>--</v>
      </c>
      <c r="P64" s="50" t="str">
        <f t="shared" si="9"/>
        <v>--</v>
      </c>
      <c r="Q64" s="60"/>
      <c r="R64" s="11"/>
      <c r="S64" s="20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ht="9" customHeight="1" x14ac:dyDescent="0.2">
      <c r="A65" s="55" t="s">
        <v>261</v>
      </c>
      <c r="B65" s="3" t="s">
        <v>43</v>
      </c>
      <c r="C65" s="2">
        <v>4.12</v>
      </c>
      <c r="D65" s="2">
        <v>360</v>
      </c>
      <c r="E65" s="2">
        <v>95.7</v>
      </c>
      <c r="F65" s="2">
        <v>0</v>
      </c>
      <c r="G65" s="2">
        <v>0</v>
      </c>
      <c r="H65" s="2">
        <f t="shared" si="19"/>
        <v>0</v>
      </c>
      <c r="I65" s="2">
        <f t="shared" si="20"/>
        <v>0</v>
      </c>
      <c r="J65" s="2">
        <f t="shared" si="21"/>
        <v>0</v>
      </c>
      <c r="K65" s="52" t="str">
        <f t="shared" si="3"/>
        <v xml:space="preserve"> </v>
      </c>
      <c r="L65" s="50" t="str">
        <f t="shared" si="10"/>
        <v>--</v>
      </c>
      <c r="M65" s="50" t="str">
        <f t="shared" si="4"/>
        <v>--</v>
      </c>
      <c r="N65" s="50" t="str">
        <f t="shared" si="11"/>
        <v>--</v>
      </c>
      <c r="O65" s="50" t="str">
        <f t="shared" si="8"/>
        <v>--</v>
      </c>
      <c r="P65" s="50" t="str">
        <f t="shared" si="9"/>
        <v>--</v>
      </c>
      <c r="Q65" s="60"/>
      <c r="R65" s="11"/>
      <c r="S65" s="20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ht="9" customHeight="1" x14ac:dyDescent="0.2">
      <c r="A66" s="55" t="s">
        <v>262</v>
      </c>
      <c r="B66" s="3" t="s">
        <v>43</v>
      </c>
      <c r="C66" s="2">
        <v>3.41</v>
      </c>
      <c r="D66" s="2">
        <v>430</v>
      </c>
      <c r="E66" s="2">
        <v>71.099999999999994</v>
      </c>
      <c r="F66" s="2">
        <v>2.1</v>
      </c>
      <c r="G66" s="2">
        <v>17.2</v>
      </c>
      <c r="H66" s="2">
        <f t="shared" si="19"/>
        <v>0</v>
      </c>
      <c r="I66" s="2">
        <f t="shared" si="20"/>
        <v>0</v>
      </c>
      <c r="J66" s="2">
        <f t="shared" si="21"/>
        <v>0</v>
      </c>
      <c r="K66" s="52" t="str">
        <f t="shared" si="3"/>
        <v xml:space="preserve"> </v>
      </c>
      <c r="L66" s="50" t="str">
        <f t="shared" si="10"/>
        <v>--</v>
      </c>
      <c r="M66" s="50" t="str">
        <f t="shared" si="4"/>
        <v>--</v>
      </c>
      <c r="N66" s="50" t="str">
        <f t="shared" si="11"/>
        <v>--</v>
      </c>
      <c r="O66" s="50" t="str">
        <f t="shared" si="8"/>
        <v>--</v>
      </c>
      <c r="P66" s="50" t="str">
        <f t="shared" si="9"/>
        <v>--</v>
      </c>
      <c r="Q66" s="60"/>
      <c r="R66" s="11"/>
      <c r="S66" s="20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ht="9" customHeight="1" x14ac:dyDescent="0.2">
      <c r="A67" s="55" t="s">
        <v>263</v>
      </c>
      <c r="B67" s="3"/>
      <c r="D67" s="2">
        <v>344</v>
      </c>
      <c r="E67" s="2">
        <v>83</v>
      </c>
      <c r="F67" s="2">
        <v>3.35</v>
      </c>
      <c r="G67" s="2">
        <v>0.3</v>
      </c>
      <c r="H67" s="2">
        <f t="shared" si="19"/>
        <v>0</v>
      </c>
      <c r="I67" s="2">
        <f t="shared" si="20"/>
        <v>0</v>
      </c>
      <c r="J67" s="2">
        <f t="shared" si="21"/>
        <v>0</v>
      </c>
      <c r="K67" s="52" t="str">
        <f t="shared" si="3"/>
        <v xml:space="preserve"> </v>
      </c>
      <c r="L67" s="50" t="str">
        <f t="shared" si="10"/>
        <v>--</v>
      </c>
      <c r="M67" s="50" t="str">
        <f t="shared" si="4"/>
        <v>--</v>
      </c>
      <c r="N67" s="50" t="str">
        <f t="shared" si="11"/>
        <v>--</v>
      </c>
      <c r="O67" s="50" t="str">
        <f t="shared" si="8"/>
        <v>--</v>
      </c>
      <c r="P67" s="50" t="str">
        <f t="shared" si="9"/>
        <v>--</v>
      </c>
      <c r="Q67" s="60"/>
      <c r="R67" s="11"/>
      <c r="S67" s="20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ht="9" customHeight="1" x14ac:dyDescent="0.2">
      <c r="A68" s="55" t="s">
        <v>264</v>
      </c>
      <c r="B68" s="3" t="s">
        <v>43</v>
      </c>
      <c r="C68" s="2">
        <v>2</v>
      </c>
      <c r="D68" s="2">
        <v>409</v>
      </c>
      <c r="E68" s="2">
        <v>76</v>
      </c>
      <c r="F68" s="2">
        <v>15</v>
      </c>
      <c r="G68" s="2">
        <v>5</v>
      </c>
      <c r="H68" s="2">
        <f t="shared" si="19"/>
        <v>0</v>
      </c>
      <c r="I68" s="2">
        <f t="shared" si="20"/>
        <v>0</v>
      </c>
      <c r="J68" s="2">
        <f t="shared" si="21"/>
        <v>0</v>
      </c>
      <c r="K68" s="52" t="str">
        <f t="shared" si="3"/>
        <v xml:space="preserve"> </v>
      </c>
      <c r="L68" s="50" t="str">
        <f t="shared" si="10"/>
        <v>--</v>
      </c>
      <c r="M68" s="50" t="str">
        <f t="shared" si="4"/>
        <v>--</v>
      </c>
      <c r="N68" s="50" t="str">
        <f t="shared" si="11"/>
        <v>--</v>
      </c>
      <c r="O68" s="50" t="str">
        <f t="shared" si="8"/>
        <v>--</v>
      </c>
      <c r="P68" s="50" t="str">
        <f t="shared" si="9"/>
        <v>--</v>
      </c>
      <c r="Q68" s="60"/>
      <c r="R68" s="11"/>
      <c r="S68" s="20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ht="9" customHeight="1" x14ac:dyDescent="0.2">
      <c r="A69" s="55" t="s">
        <v>265</v>
      </c>
      <c r="B69" s="3" t="s">
        <v>43</v>
      </c>
      <c r="C69" s="2">
        <v>4.1100000000000003</v>
      </c>
      <c r="D69" s="2">
        <v>409</v>
      </c>
      <c r="E69" s="2">
        <v>76</v>
      </c>
      <c r="F69" s="2">
        <v>15</v>
      </c>
      <c r="G69" s="2">
        <v>5</v>
      </c>
      <c r="H69" s="2">
        <f t="shared" si="19"/>
        <v>0</v>
      </c>
      <c r="I69" s="2">
        <f t="shared" si="20"/>
        <v>0</v>
      </c>
      <c r="J69" s="2">
        <f t="shared" si="21"/>
        <v>0</v>
      </c>
      <c r="K69" s="52" t="str">
        <f t="shared" si="3"/>
        <v xml:space="preserve"> </v>
      </c>
      <c r="L69" s="50" t="str">
        <f t="shared" si="10"/>
        <v>--</v>
      </c>
      <c r="M69" s="50" t="str">
        <f t="shared" si="4"/>
        <v>--</v>
      </c>
      <c r="N69" s="50" t="str">
        <f t="shared" si="11"/>
        <v>--</v>
      </c>
      <c r="O69" s="50" t="str">
        <f t="shared" si="8"/>
        <v>--</v>
      </c>
      <c r="P69" s="50" t="str">
        <f t="shared" si="9"/>
        <v>--</v>
      </c>
      <c r="Q69" s="60"/>
      <c r="R69" s="11"/>
      <c r="S69" s="20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ht="9" customHeight="1" x14ac:dyDescent="0.2">
      <c r="A70" s="55" t="s">
        <v>266</v>
      </c>
      <c r="B70" s="3" t="s">
        <v>43</v>
      </c>
      <c r="C70" s="2">
        <v>0.56000000000000005</v>
      </c>
      <c r="D70" s="2">
        <v>359</v>
      </c>
      <c r="E70" s="2">
        <v>96</v>
      </c>
      <c r="F70" s="2">
        <v>0</v>
      </c>
      <c r="G70" s="2">
        <v>0</v>
      </c>
      <c r="H70" s="2">
        <f t="shared" si="19"/>
        <v>0</v>
      </c>
      <c r="I70" s="2">
        <f t="shared" si="20"/>
        <v>0</v>
      </c>
      <c r="J70" s="2">
        <f t="shared" si="21"/>
        <v>0</v>
      </c>
      <c r="K70" s="52" t="str">
        <f t="shared" si="3"/>
        <v xml:space="preserve"> </v>
      </c>
      <c r="L70" s="50" t="str">
        <f t="shared" si="10"/>
        <v>--</v>
      </c>
      <c r="M70" s="50" t="str">
        <f t="shared" si="4"/>
        <v>--</v>
      </c>
      <c r="N70" s="50" t="str">
        <f t="shared" si="11"/>
        <v>--</v>
      </c>
      <c r="O70" s="50" t="str">
        <f t="shared" si="8"/>
        <v>--</v>
      </c>
      <c r="P70" s="50" t="str">
        <f t="shared" si="9"/>
        <v>--</v>
      </c>
      <c r="Q70" s="60"/>
      <c r="R70" s="11"/>
      <c r="S70" s="20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ht="9" customHeight="1" x14ac:dyDescent="0.2">
      <c r="A71" s="55" t="s">
        <v>267</v>
      </c>
      <c r="B71" s="3"/>
      <c r="D71" s="2">
        <v>17</v>
      </c>
      <c r="E71" s="2">
        <v>2.2999999999999998</v>
      </c>
      <c r="F71" s="2">
        <v>1.7</v>
      </c>
      <c r="G71" s="2">
        <v>0.2</v>
      </c>
      <c r="H71" s="2">
        <f t="shared" si="19"/>
        <v>0</v>
      </c>
      <c r="I71" s="2">
        <f t="shared" si="20"/>
        <v>0</v>
      </c>
      <c r="J71" s="2">
        <f t="shared" si="21"/>
        <v>0</v>
      </c>
      <c r="K71" s="52" t="str">
        <f t="shared" si="3"/>
        <v xml:space="preserve"> </v>
      </c>
      <c r="L71" s="50" t="str">
        <f t="shared" si="10"/>
        <v>--</v>
      </c>
      <c r="M71" s="50" t="str">
        <f t="shared" si="4"/>
        <v>--</v>
      </c>
      <c r="N71" s="50" t="str">
        <f t="shared" si="11"/>
        <v>--</v>
      </c>
      <c r="O71" s="50" t="str">
        <f t="shared" si="8"/>
        <v>--</v>
      </c>
      <c r="P71" s="50" t="str">
        <f t="shared" si="9"/>
        <v>--</v>
      </c>
      <c r="Q71" s="60"/>
      <c r="R71" s="11"/>
      <c r="S71" s="20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ht="9" customHeight="1" x14ac:dyDescent="0.2">
      <c r="A72" s="55" t="s">
        <v>45</v>
      </c>
      <c r="B72" s="3"/>
      <c r="D72" s="2">
        <v>22</v>
      </c>
      <c r="E72" s="2">
        <v>2.2999999999999998</v>
      </c>
      <c r="F72" s="2">
        <v>1.7</v>
      </c>
      <c r="G72" s="2">
        <v>0.2</v>
      </c>
      <c r="H72" s="2">
        <f t="shared" si="19"/>
        <v>0</v>
      </c>
      <c r="I72" s="2">
        <f t="shared" si="20"/>
        <v>0</v>
      </c>
      <c r="J72" s="2">
        <f t="shared" si="21"/>
        <v>0</v>
      </c>
      <c r="K72" s="52" t="str">
        <f t="shared" si="3"/>
        <v xml:space="preserve"> </v>
      </c>
      <c r="L72" s="50" t="str">
        <f t="shared" si="10"/>
        <v>--</v>
      </c>
      <c r="M72" s="50" t="str">
        <f t="shared" si="4"/>
        <v>--</v>
      </c>
      <c r="N72" s="50" t="str">
        <f t="shared" si="11"/>
        <v>--</v>
      </c>
      <c r="O72" s="50" t="str">
        <f t="shared" si="8"/>
        <v>--</v>
      </c>
      <c r="P72" s="50" t="str">
        <f t="shared" si="9"/>
        <v>--</v>
      </c>
      <c r="Q72" s="60"/>
      <c r="R72" s="11"/>
      <c r="S72" s="20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ht="9" customHeight="1" x14ac:dyDescent="0.2">
      <c r="A73" s="55" t="s">
        <v>46</v>
      </c>
      <c r="B73" s="3"/>
      <c r="D73" s="2">
        <v>22</v>
      </c>
      <c r="E73" s="2">
        <v>4.8</v>
      </c>
      <c r="F73" s="2">
        <v>0</v>
      </c>
      <c r="G73" s="2">
        <v>1.1000000000000001</v>
      </c>
      <c r="H73" s="2">
        <f t="shared" si="19"/>
        <v>0</v>
      </c>
      <c r="I73" s="2">
        <f t="shared" si="20"/>
        <v>0</v>
      </c>
      <c r="J73" s="2">
        <f t="shared" si="21"/>
        <v>0</v>
      </c>
      <c r="K73" s="52" t="str">
        <f t="shared" si="3"/>
        <v xml:space="preserve"> </v>
      </c>
      <c r="L73" s="50" t="str">
        <f t="shared" si="10"/>
        <v>--</v>
      </c>
      <c r="M73" s="50" t="str">
        <f t="shared" si="4"/>
        <v>--</v>
      </c>
      <c r="N73" s="50" t="str">
        <f t="shared" si="11"/>
        <v>--</v>
      </c>
      <c r="O73" s="50" t="str">
        <f t="shared" si="8"/>
        <v>--</v>
      </c>
      <c r="P73" s="50" t="str">
        <f t="shared" si="9"/>
        <v>--</v>
      </c>
      <c r="Q73" s="60"/>
      <c r="R73" s="11"/>
      <c r="S73" s="20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ht="9" customHeight="1" x14ac:dyDescent="0.2">
      <c r="A74" s="55" t="s">
        <v>47</v>
      </c>
      <c r="B74" s="3"/>
      <c r="D74" s="2">
        <v>22</v>
      </c>
      <c r="E74" s="2">
        <v>4.8</v>
      </c>
      <c r="F74" s="2">
        <v>0</v>
      </c>
      <c r="G74" s="2">
        <v>1.1000000000000001</v>
      </c>
      <c r="H74" s="2">
        <f t="shared" si="19"/>
        <v>0</v>
      </c>
      <c r="I74" s="2">
        <f t="shared" si="20"/>
        <v>0</v>
      </c>
      <c r="J74" s="2">
        <f t="shared" si="21"/>
        <v>0</v>
      </c>
      <c r="K74" s="52" t="str">
        <f t="shared" si="3"/>
        <v xml:space="preserve"> </v>
      </c>
      <c r="L74" s="50" t="str">
        <f t="shared" si="10"/>
        <v>--</v>
      </c>
      <c r="M74" s="50" t="str">
        <f t="shared" si="4"/>
        <v>--</v>
      </c>
      <c r="N74" s="50" t="str">
        <f t="shared" si="11"/>
        <v>--</v>
      </c>
      <c r="O74" s="50" t="str">
        <f t="shared" si="8"/>
        <v>--</v>
      </c>
      <c r="P74" s="50" t="str">
        <f t="shared" si="9"/>
        <v>--</v>
      </c>
      <c r="Q74" s="60"/>
      <c r="R74" s="11"/>
      <c r="S74" s="59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ht="9" customHeight="1" x14ac:dyDescent="0.2">
      <c r="A75" s="55" t="s">
        <v>48</v>
      </c>
      <c r="B75" s="3"/>
      <c r="D75" s="2">
        <v>84</v>
      </c>
      <c r="E75" s="2">
        <v>18.3</v>
      </c>
      <c r="F75" s="2">
        <v>2.6</v>
      </c>
      <c r="G75" s="2">
        <v>0.5</v>
      </c>
      <c r="H75" s="2">
        <f t="shared" si="19"/>
        <v>0</v>
      </c>
      <c r="I75" s="2">
        <f t="shared" si="20"/>
        <v>0</v>
      </c>
      <c r="J75" s="2">
        <f t="shared" si="21"/>
        <v>0</v>
      </c>
      <c r="K75" s="52" t="str">
        <f t="shared" si="3"/>
        <v xml:space="preserve"> </v>
      </c>
      <c r="L75" s="50" t="str">
        <f t="shared" si="10"/>
        <v>--</v>
      </c>
      <c r="M75" s="50" t="str">
        <f t="shared" si="4"/>
        <v>--</v>
      </c>
      <c r="N75" s="50" t="str">
        <f t="shared" si="11"/>
        <v>--</v>
      </c>
      <c r="O75" s="50" t="str">
        <f t="shared" si="8"/>
        <v>--</v>
      </c>
      <c r="P75" s="50" t="str">
        <f t="shared" si="9"/>
        <v>--</v>
      </c>
      <c r="Q75" s="60"/>
      <c r="R75" s="11"/>
      <c r="S75" s="20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ht="9" customHeight="1" x14ac:dyDescent="0.2">
      <c r="A76" s="55" t="s">
        <v>306</v>
      </c>
      <c r="B76" s="3"/>
      <c r="D76" s="2">
        <v>185</v>
      </c>
      <c r="E76" s="2">
        <v>35.5</v>
      </c>
      <c r="F76" s="2">
        <v>5.0999999999999996</v>
      </c>
      <c r="G76" s="2">
        <v>0.9</v>
      </c>
      <c r="H76" s="2">
        <f t="shared" si="19"/>
        <v>0</v>
      </c>
      <c r="I76" s="2">
        <f t="shared" si="20"/>
        <v>0</v>
      </c>
      <c r="J76" s="2">
        <f t="shared" si="21"/>
        <v>0</v>
      </c>
      <c r="K76" s="52" t="str">
        <f t="shared" si="3"/>
        <v xml:space="preserve"> </v>
      </c>
      <c r="L76" s="50" t="str">
        <f t="shared" si="10"/>
        <v>--</v>
      </c>
      <c r="M76" s="50" t="str">
        <f t="shared" si="4"/>
        <v>--</v>
      </c>
      <c r="N76" s="50" t="str">
        <f t="shared" si="11"/>
        <v>--</v>
      </c>
      <c r="O76" s="50" t="str">
        <f t="shared" si="8"/>
        <v>--</v>
      </c>
      <c r="P76" s="50" t="str">
        <f t="shared" si="9"/>
        <v>--</v>
      </c>
      <c r="Q76" s="60"/>
      <c r="R76" s="11"/>
      <c r="S76" s="20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ht="9" customHeight="1" x14ac:dyDescent="0.2">
      <c r="A77" s="55" t="s">
        <v>49</v>
      </c>
      <c r="B77" s="3"/>
      <c r="D77" s="2">
        <v>25</v>
      </c>
      <c r="E77" s="2">
        <v>2.7</v>
      </c>
      <c r="F77" s="2">
        <v>3.2</v>
      </c>
      <c r="G77" s="2">
        <v>0.2</v>
      </c>
      <c r="H77" s="2">
        <f t="shared" si="19"/>
        <v>0</v>
      </c>
      <c r="I77" s="2">
        <f t="shared" si="20"/>
        <v>0</v>
      </c>
      <c r="J77" s="2">
        <f t="shared" si="21"/>
        <v>0</v>
      </c>
      <c r="K77" s="52" t="str">
        <f t="shared" si="3"/>
        <v xml:space="preserve"> </v>
      </c>
      <c r="L77" s="50" t="str">
        <f t="shared" si="10"/>
        <v>--</v>
      </c>
      <c r="M77" s="50" t="str">
        <f t="shared" si="4"/>
        <v>--</v>
      </c>
      <c r="N77" s="50" t="str">
        <f t="shared" si="11"/>
        <v>--</v>
      </c>
      <c r="O77" s="50" t="str">
        <f t="shared" si="8"/>
        <v>--</v>
      </c>
      <c r="P77" s="50" t="str">
        <f t="shared" si="9"/>
        <v>--</v>
      </c>
      <c r="Q77" s="60"/>
      <c r="R77" s="11"/>
      <c r="S77" s="20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ht="9" customHeight="1" x14ac:dyDescent="0.2">
      <c r="A78" s="55" t="s">
        <v>50</v>
      </c>
      <c r="B78" s="3"/>
      <c r="D78" s="2">
        <v>31</v>
      </c>
      <c r="E78" s="2">
        <v>2.9</v>
      </c>
      <c r="F78" s="2">
        <v>4</v>
      </c>
      <c r="G78" s="2">
        <v>0.5</v>
      </c>
      <c r="H78" s="2">
        <f t="shared" si="19"/>
        <v>0</v>
      </c>
      <c r="I78" s="2">
        <f t="shared" si="20"/>
        <v>0</v>
      </c>
      <c r="J78" s="2">
        <f t="shared" si="21"/>
        <v>0</v>
      </c>
      <c r="K78" s="52" t="str">
        <f t="shared" si="3"/>
        <v xml:space="preserve"> </v>
      </c>
      <c r="L78" s="50" t="str">
        <f t="shared" si="10"/>
        <v>--</v>
      </c>
      <c r="M78" s="50" t="str">
        <f t="shared" si="4"/>
        <v>--</v>
      </c>
      <c r="N78" s="50" t="str">
        <f t="shared" si="11"/>
        <v>--</v>
      </c>
      <c r="O78" s="50" t="str">
        <f t="shared" si="8"/>
        <v>--</v>
      </c>
      <c r="P78" s="50" t="str">
        <f t="shared" si="9"/>
        <v>--</v>
      </c>
      <c r="Q78" s="60"/>
      <c r="R78" s="11"/>
      <c r="S78" s="20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ht="9" customHeight="1" x14ac:dyDescent="0.2">
      <c r="A79" s="55" t="s">
        <v>51</v>
      </c>
      <c r="D79" s="2">
        <v>128</v>
      </c>
      <c r="E79" s="2">
        <v>19</v>
      </c>
      <c r="F79" s="2">
        <v>7.3</v>
      </c>
      <c r="G79" s="2">
        <v>2.5</v>
      </c>
      <c r="H79" s="2">
        <f t="shared" si="19"/>
        <v>0</v>
      </c>
      <c r="I79" s="2">
        <f t="shared" si="20"/>
        <v>0</v>
      </c>
      <c r="J79" s="2">
        <f t="shared" si="21"/>
        <v>0</v>
      </c>
      <c r="K79" s="52" t="str">
        <f t="shared" si="3"/>
        <v xml:space="preserve"> </v>
      </c>
      <c r="L79" s="50" t="str">
        <f t="shared" si="10"/>
        <v>--</v>
      </c>
      <c r="M79" s="50" t="str">
        <f>IF(ISNUMBER($R79),IF(OR($Q79="*",$Q79="s",$Q79="l"),$I79,"--"),"--")</f>
        <v>--</v>
      </c>
      <c r="N79" s="50" t="str">
        <f t="shared" si="11"/>
        <v>--</v>
      </c>
      <c r="O79" s="50" t="str">
        <f t="shared" si="8"/>
        <v>--</v>
      </c>
      <c r="P79" s="50" t="str">
        <f t="shared" si="9"/>
        <v>--</v>
      </c>
      <c r="Q79" s="60" t="s">
        <v>329</v>
      </c>
      <c r="R79" s="11"/>
      <c r="S79" s="59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ht="9" customHeight="1" x14ac:dyDescent="0.2">
      <c r="A80" s="55" t="s">
        <v>52</v>
      </c>
      <c r="B80" s="3"/>
      <c r="D80" s="2">
        <v>19</v>
      </c>
      <c r="E80" s="2">
        <v>2</v>
      </c>
      <c r="F80" s="2">
        <v>0.7</v>
      </c>
      <c r="G80" s="2">
        <v>0.1</v>
      </c>
      <c r="H80" s="2">
        <f t="shared" si="19"/>
        <v>0</v>
      </c>
      <c r="I80" s="2">
        <f t="shared" si="20"/>
        <v>0</v>
      </c>
      <c r="J80" s="2">
        <f t="shared" si="21"/>
        <v>0</v>
      </c>
      <c r="K80" s="52" t="str">
        <f t="shared" si="3"/>
        <v xml:space="preserve"> </v>
      </c>
      <c r="L80" s="50" t="str">
        <f t="shared" si="10"/>
        <v>--</v>
      </c>
      <c r="M80" s="50" t="str">
        <f t="shared" ref="M80:M153" si="32">IF(ISNUMBER($R80),IF(OR($Q80="*",$Q80="s",$Q80="l"),$I80,"--"),"--")</f>
        <v>--</v>
      </c>
      <c r="N80" s="50" t="str">
        <f t="shared" si="11"/>
        <v>--</v>
      </c>
      <c r="O80" s="50" t="str">
        <f t="shared" si="8"/>
        <v>--</v>
      </c>
      <c r="P80" s="50" t="str">
        <f t="shared" si="9"/>
        <v>--</v>
      </c>
      <c r="Q80" s="60"/>
      <c r="R80" s="11"/>
      <c r="S80" s="20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221" ht="9" customHeight="1" x14ac:dyDescent="0.2">
      <c r="A81" s="55" t="s">
        <v>310</v>
      </c>
      <c r="B81" s="3"/>
      <c r="D81" s="2">
        <v>490</v>
      </c>
      <c r="E81" s="2">
        <v>43.85</v>
      </c>
      <c r="F81" s="2">
        <v>19.899999999999999</v>
      </c>
      <c r="G81" s="2">
        <v>15.62</v>
      </c>
      <c r="H81" s="2">
        <f t="shared" si="19"/>
        <v>0</v>
      </c>
      <c r="I81" s="2">
        <f t="shared" si="20"/>
        <v>0</v>
      </c>
      <c r="J81" s="2">
        <f t="shared" si="21"/>
        <v>0</v>
      </c>
      <c r="K81" s="52" t="str">
        <f t="shared" si="3"/>
        <v xml:space="preserve"> </v>
      </c>
      <c r="L81" s="50" t="str">
        <f t="shared" si="10"/>
        <v>--</v>
      </c>
      <c r="M81" s="50" t="str">
        <f t="shared" si="32"/>
        <v>--</v>
      </c>
      <c r="N81" s="50" t="str">
        <f t="shared" si="11"/>
        <v>--</v>
      </c>
      <c r="O81" s="50" t="str">
        <f t="shared" si="8"/>
        <v>--</v>
      </c>
      <c r="P81" s="50" t="str">
        <f t="shared" si="9"/>
        <v>--</v>
      </c>
      <c r="Q81" s="60" t="s">
        <v>309</v>
      </c>
      <c r="R81" s="11"/>
      <c r="S81" s="20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221" ht="9" customHeight="1" x14ac:dyDescent="0.2">
      <c r="A82" s="55" t="s">
        <v>53</v>
      </c>
      <c r="B82" s="3"/>
      <c r="D82" s="2">
        <v>549</v>
      </c>
      <c r="E82" s="2">
        <v>44.1</v>
      </c>
      <c r="F82" s="2">
        <v>10.8</v>
      </c>
      <c r="G82" s="2">
        <v>40.1</v>
      </c>
      <c r="H82" s="2">
        <f t="shared" si="19"/>
        <v>0</v>
      </c>
      <c r="I82" s="2">
        <f t="shared" si="20"/>
        <v>0</v>
      </c>
      <c r="J82" s="2">
        <f t="shared" si="21"/>
        <v>0</v>
      </c>
      <c r="K82" s="52" t="str">
        <f t="shared" si="3"/>
        <v xml:space="preserve"> </v>
      </c>
      <c r="L82" s="50" t="str">
        <f t="shared" si="10"/>
        <v>--</v>
      </c>
      <c r="M82" s="50" t="str">
        <f t="shared" si="32"/>
        <v>--</v>
      </c>
      <c r="N82" s="50" t="str">
        <f t="shared" si="11"/>
        <v>--</v>
      </c>
      <c r="O82" s="50" t="str">
        <f t="shared" si="8"/>
        <v>--</v>
      </c>
      <c r="P82" s="50" t="str">
        <f t="shared" si="9"/>
        <v>--</v>
      </c>
      <c r="Q82" s="60" t="s">
        <v>24</v>
      </c>
      <c r="R82" s="11"/>
      <c r="S82" s="59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221" ht="9" customHeight="1" x14ac:dyDescent="0.2">
      <c r="A83" s="55" t="s">
        <v>54</v>
      </c>
      <c r="B83" s="3"/>
      <c r="D83" s="2">
        <v>515</v>
      </c>
      <c r="E83" s="2">
        <v>49.7</v>
      </c>
      <c r="F83" s="2">
        <v>6.6</v>
      </c>
      <c r="G83" s="2">
        <v>33.6</v>
      </c>
      <c r="H83" s="2">
        <f t="shared" si="19"/>
        <v>0</v>
      </c>
      <c r="I83" s="2">
        <f t="shared" si="20"/>
        <v>0</v>
      </c>
      <c r="J83" s="2">
        <f t="shared" si="21"/>
        <v>0</v>
      </c>
      <c r="K83" s="52" t="str">
        <f t="shared" si="3"/>
        <v xml:space="preserve"> </v>
      </c>
      <c r="L83" s="50" t="str">
        <f t="shared" si="10"/>
        <v>--</v>
      </c>
      <c r="M83" s="50" t="str">
        <f t="shared" si="32"/>
        <v>--</v>
      </c>
      <c r="N83" s="50" t="str">
        <f t="shared" si="11"/>
        <v>--</v>
      </c>
      <c r="O83" s="50" t="str">
        <f t="shared" si="8"/>
        <v>--</v>
      </c>
      <c r="P83" s="50" t="str">
        <f t="shared" si="9"/>
        <v>--</v>
      </c>
      <c r="Q83" s="60" t="s">
        <v>24</v>
      </c>
      <c r="R83" s="11"/>
      <c r="S83" s="20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221" ht="9" customHeight="1" x14ac:dyDescent="0.2">
      <c r="A84" s="55" t="s">
        <v>348</v>
      </c>
      <c r="B84" s="3"/>
      <c r="D84" s="2">
        <v>515</v>
      </c>
      <c r="E84" s="2">
        <v>49.7</v>
      </c>
      <c r="F84" s="2">
        <v>6.6</v>
      </c>
      <c r="G84" s="2">
        <v>33.6</v>
      </c>
      <c r="H84" s="2">
        <f t="shared" si="19"/>
        <v>0</v>
      </c>
      <c r="I84" s="2">
        <f t="shared" si="20"/>
        <v>0</v>
      </c>
      <c r="J84" s="2">
        <f t="shared" si="21"/>
        <v>0</v>
      </c>
      <c r="K84" s="52" t="str">
        <f t="shared" si="3"/>
        <v xml:space="preserve"> </v>
      </c>
      <c r="L84" s="50" t="str">
        <f t="shared" si="10"/>
        <v>--</v>
      </c>
      <c r="M84" s="50" t="str">
        <f t="shared" si="32"/>
        <v>--</v>
      </c>
      <c r="N84" s="50" t="str">
        <f t="shared" si="11"/>
        <v>--</v>
      </c>
      <c r="O84" s="50" t="str">
        <f t="shared" si="8"/>
        <v>--</v>
      </c>
      <c r="P84" s="50" t="str">
        <f t="shared" ref="P84:P90" si="33">IF(ISNUMBER($R84),IF($Q84="s",$I84,"--"),"--")</f>
        <v>--</v>
      </c>
      <c r="Q84" s="60" t="s">
        <v>24</v>
      </c>
      <c r="R84" s="11"/>
      <c r="S84" s="59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221" ht="9" customHeight="1" x14ac:dyDescent="0.2">
      <c r="A85" s="55" t="s">
        <v>347</v>
      </c>
      <c r="B85" s="3"/>
      <c r="D85" s="2">
        <v>515</v>
      </c>
      <c r="E85" s="2">
        <v>49.7</v>
      </c>
      <c r="F85" s="2">
        <v>6.6</v>
      </c>
      <c r="G85" s="2">
        <v>33.6</v>
      </c>
      <c r="H85" s="2">
        <f t="shared" ref="H85:H86" si="34">IF(ISNUMBER(C85),((C85*R85)/100)*E85,(R85/100)*E85)</f>
        <v>0</v>
      </c>
      <c r="I85" s="2">
        <f t="shared" ref="I85:I86" si="35">IF(ISNUMBER(C85),((C85*R85)/100)*F85,(R85/100)*F85)</f>
        <v>0</v>
      </c>
      <c r="J85" s="2">
        <f t="shared" ref="J85:J86" si="36">IF(ISNUMBER(C85),((C85*R85)/100)*G85,(R85/100)*G85)</f>
        <v>0</v>
      </c>
      <c r="K85" s="52" t="str">
        <f t="shared" si="3"/>
        <v xml:space="preserve"> </v>
      </c>
      <c r="L85" s="50" t="str">
        <f t="shared" si="10"/>
        <v>--</v>
      </c>
      <c r="M85" s="50" t="str">
        <f t="shared" si="32"/>
        <v>--</v>
      </c>
      <c r="N85" s="50" t="str">
        <f t="shared" si="11"/>
        <v>--</v>
      </c>
      <c r="O85" s="50" t="str">
        <f t="shared" ref="O85:O89" si="37">IF(ISNUMBER($R85),IF(OR($Q85="*",$Q85="s",$Q85="l",$Q85="°",$Q85="c"),$I85,"--"),"--")</f>
        <v>--</v>
      </c>
      <c r="P85" s="50" t="str">
        <f t="shared" si="33"/>
        <v>--</v>
      </c>
      <c r="Q85" s="60" t="s">
        <v>24</v>
      </c>
      <c r="R85" s="11"/>
      <c r="S85" s="59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221" ht="9" customHeight="1" x14ac:dyDescent="0.2">
      <c r="A86" s="55" t="s">
        <v>349</v>
      </c>
      <c r="B86" s="3"/>
      <c r="D86" s="2">
        <v>515</v>
      </c>
      <c r="E86" s="2">
        <v>49.7</v>
      </c>
      <c r="F86" s="2">
        <v>6.6</v>
      </c>
      <c r="G86" s="2">
        <v>33.6</v>
      </c>
      <c r="H86" s="2">
        <f t="shared" si="34"/>
        <v>0</v>
      </c>
      <c r="I86" s="2">
        <f t="shared" si="35"/>
        <v>0</v>
      </c>
      <c r="J86" s="2">
        <f t="shared" si="36"/>
        <v>0</v>
      </c>
      <c r="K86" s="52" t="str">
        <f t="shared" si="3"/>
        <v xml:space="preserve"> </v>
      </c>
      <c r="L86" s="50" t="str">
        <f t="shared" si="10"/>
        <v>--</v>
      </c>
      <c r="M86" s="50" t="str">
        <f t="shared" si="32"/>
        <v>--</v>
      </c>
      <c r="N86" s="50" t="str">
        <f t="shared" si="11"/>
        <v>--</v>
      </c>
      <c r="O86" s="50" t="str">
        <f t="shared" si="37"/>
        <v>--</v>
      </c>
      <c r="P86" s="50" t="str">
        <f t="shared" si="33"/>
        <v>--</v>
      </c>
      <c r="Q86" s="60" t="s">
        <v>24</v>
      </c>
      <c r="R86" s="11"/>
      <c r="S86" s="59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221" ht="9" customHeight="1" x14ac:dyDescent="0.2">
      <c r="A87" s="55" t="s">
        <v>352</v>
      </c>
      <c r="B87" s="3"/>
      <c r="D87" s="2">
        <v>584</v>
      </c>
      <c r="E87" s="2">
        <v>19</v>
      </c>
      <c r="F87" s="2">
        <v>12.5</v>
      </c>
      <c r="G87" s="2">
        <v>46</v>
      </c>
      <c r="H87" s="2">
        <f t="shared" ref="H87" si="38">IF(ISNUMBER(C87),((C87*R87)/100)*E87,(R87/100)*E87)</f>
        <v>0</v>
      </c>
      <c r="I87" s="2">
        <f t="shared" ref="I87" si="39">IF(ISNUMBER(C87),((C87*R87)/100)*F87,(R87/100)*F87)</f>
        <v>0</v>
      </c>
      <c r="J87" s="2">
        <f t="shared" ref="J87" si="40">IF(ISNUMBER(C87),((C87*R87)/100)*G87,(R87/100)*G87)</f>
        <v>0</v>
      </c>
      <c r="K87" s="52" t="str">
        <f t="shared" si="3"/>
        <v xml:space="preserve"> </v>
      </c>
      <c r="L87" s="50" t="str">
        <f t="shared" si="10"/>
        <v>--</v>
      </c>
      <c r="M87" s="50" t="str">
        <f t="shared" si="32"/>
        <v>--</v>
      </c>
      <c r="N87" s="50" t="str">
        <f t="shared" si="11"/>
        <v>--</v>
      </c>
      <c r="O87" s="50" t="str">
        <f t="shared" si="37"/>
        <v>--</v>
      </c>
      <c r="P87" s="50" t="str">
        <f t="shared" si="33"/>
        <v>--</v>
      </c>
      <c r="Q87" s="60" t="s">
        <v>24</v>
      </c>
      <c r="R87" s="11"/>
      <c r="S87" s="59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221" ht="9" customHeight="1" x14ac:dyDescent="0.2">
      <c r="A88" s="55" t="s">
        <v>350</v>
      </c>
      <c r="B88" s="3"/>
      <c r="D88" s="2">
        <v>592</v>
      </c>
      <c r="E88" s="2">
        <v>14</v>
      </c>
      <c r="F88" s="2">
        <v>10</v>
      </c>
      <c r="G88" s="2">
        <v>55</v>
      </c>
      <c r="H88" s="2">
        <f t="shared" ref="H88" si="41">IF(ISNUMBER(C88),((C88*R88)/100)*E88,(R88/100)*E88)</f>
        <v>0</v>
      </c>
      <c r="I88" s="2">
        <f t="shared" ref="I88" si="42">IF(ISNUMBER(C88),((C88*R88)/100)*F88,(R88/100)*F88)</f>
        <v>0</v>
      </c>
      <c r="J88" s="2">
        <f t="shared" ref="J88" si="43">IF(ISNUMBER(C88),((C88*R88)/100)*G88,(R88/100)*G88)</f>
        <v>0</v>
      </c>
      <c r="K88" s="52" t="str">
        <f t="shared" si="3"/>
        <v xml:space="preserve"> </v>
      </c>
      <c r="L88" s="50" t="str">
        <f t="shared" si="10"/>
        <v>--</v>
      </c>
      <c r="M88" s="50" t="str">
        <f t="shared" si="32"/>
        <v>--</v>
      </c>
      <c r="N88" s="50" t="str">
        <f t="shared" si="11"/>
        <v>--</v>
      </c>
      <c r="O88" s="50" t="str">
        <f t="shared" si="37"/>
        <v>--</v>
      </c>
      <c r="P88" s="50" t="str">
        <f t="shared" si="33"/>
        <v>--</v>
      </c>
      <c r="Q88" s="60" t="s">
        <v>24</v>
      </c>
      <c r="R88" s="11"/>
      <c r="S88" s="59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221" ht="9" customHeight="1" x14ac:dyDescent="0.2">
      <c r="A89" s="55" t="s">
        <v>351</v>
      </c>
      <c r="B89" s="3"/>
      <c r="D89" s="2">
        <v>592</v>
      </c>
      <c r="E89" s="2">
        <v>14</v>
      </c>
      <c r="F89" s="2">
        <v>10</v>
      </c>
      <c r="G89" s="2">
        <v>55</v>
      </c>
      <c r="H89" s="2">
        <f t="shared" ref="H89" si="44">IF(ISNUMBER(C89),((C89*R89)/100)*E89,(R89/100)*E89)</f>
        <v>0</v>
      </c>
      <c r="I89" s="2">
        <f t="shared" ref="I89" si="45">IF(ISNUMBER(C89),((C89*R89)/100)*F89,(R89/100)*F89)</f>
        <v>0</v>
      </c>
      <c r="J89" s="2">
        <f t="shared" ref="J89" si="46">IF(ISNUMBER(C89),((C89*R89)/100)*G89,(R89/100)*G89)</f>
        <v>0</v>
      </c>
      <c r="K89" s="52" t="str">
        <f t="shared" ref="K89" si="47">IF(ISNUMBER(R89),IF(ISNUMBER(C89),((C89*R89)/100)*D89,(R89/100)*D89)," ")</f>
        <v xml:space="preserve"> </v>
      </c>
      <c r="L89" s="50" t="str">
        <f t="shared" si="10"/>
        <v>--</v>
      </c>
      <c r="M89" s="50" t="str">
        <f t="shared" si="32"/>
        <v>--</v>
      </c>
      <c r="N89" s="50" t="str">
        <f t="shared" si="11"/>
        <v>--</v>
      </c>
      <c r="O89" s="50" t="str">
        <f t="shared" si="37"/>
        <v>--</v>
      </c>
      <c r="P89" s="50" t="str">
        <f t="shared" si="33"/>
        <v>--</v>
      </c>
      <c r="Q89" s="60" t="s">
        <v>24</v>
      </c>
      <c r="R89" s="68"/>
      <c r="S89" s="59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221" ht="9" customHeight="1" x14ac:dyDescent="0.2">
      <c r="A90" s="55" t="s">
        <v>55</v>
      </c>
      <c r="B90" s="3"/>
      <c r="D90" s="2">
        <v>24</v>
      </c>
      <c r="E90" s="2">
        <v>5.2</v>
      </c>
      <c r="F90" s="2">
        <v>0</v>
      </c>
      <c r="G90" s="2">
        <v>1</v>
      </c>
      <c r="H90" s="2">
        <f t="shared" si="19"/>
        <v>0</v>
      </c>
      <c r="I90" s="2">
        <f t="shared" si="20"/>
        <v>0</v>
      </c>
      <c r="J90" s="2">
        <f t="shared" si="21"/>
        <v>0</v>
      </c>
      <c r="K90" s="52" t="str">
        <f t="shared" si="3"/>
        <v xml:space="preserve"> </v>
      </c>
      <c r="L90" s="50" t="str">
        <f t="shared" si="10"/>
        <v>--</v>
      </c>
      <c r="M90" s="50" t="str">
        <f t="shared" si="32"/>
        <v>--</v>
      </c>
      <c r="N90" s="50" t="str">
        <f t="shared" si="11"/>
        <v>--</v>
      </c>
      <c r="O90" s="50" t="str">
        <f t="shared" ref="O90:O156" si="48">IF(ISNUMBER($R90),IF(OR($Q90="*",$Q90="s",$Q90="l",$Q90="°",$Q90="c"),$I90,"--"),"--")</f>
        <v>--</v>
      </c>
      <c r="P90" s="50" t="str">
        <f t="shared" si="33"/>
        <v>--</v>
      </c>
      <c r="Q90" s="60"/>
      <c r="R90" s="11"/>
      <c r="S90" s="20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221" ht="9" customHeight="1" x14ac:dyDescent="0.2">
      <c r="A91" s="55" t="s">
        <v>56</v>
      </c>
      <c r="B91" s="3"/>
      <c r="D91" s="2">
        <v>35</v>
      </c>
      <c r="E91" s="2">
        <v>7.6</v>
      </c>
      <c r="F91" s="2">
        <v>1.3</v>
      </c>
      <c r="G91" s="2">
        <v>0.1</v>
      </c>
      <c r="H91" s="2">
        <f t="shared" si="19"/>
        <v>0</v>
      </c>
      <c r="I91" s="2">
        <f t="shared" si="20"/>
        <v>0</v>
      </c>
      <c r="J91" s="2">
        <f t="shared" si="21"/>
        <v>0</v>
      </c>
      <c r="K91" s="52" t="str">
        <f t="shared" si="3"/>
        <v xml:space="preserve"> </v>
      </c>
      <c r="L91" s="50" t="str">
        <f t="shared" ref="L91:L162" si="49">IF(ISNUMBER($R91),IF($Q91="*",$I91,"--"),"--")</f>
        <v>--</v>
      </c>
      <c r="M91" s="50" t="str">
        <f t="shared" si="32"/>
        <v>--</v>
      </c>
      <c r="N91" s="50" t="str">
        <f t="shared" ref="N91:N159" si="50">IF(ISNUMBER($R91),IF(OR($Q91="*",$Q91="s",$Q91="l",$Q91="°"),$I91,"--"),"--")</f>
        <v>--</v>
      </c>
      <c r="O91" s="50" t="str">
        <f t="shared" si="48"/>
        <v>--</v>
      </c>
      <c r="P91" s="50" t="str">
        <f t="shared" ref="P91:P159" si="51">IF(ISNUMBER($R91),IF($Q91="s",$I91,"--"),"--")</f>
        <v>--</v>
      </c>
      <c r="Q91" s="60"/>
      <c r="R91" s="11"/>
      <c r="S91" s="20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221" ht="9" customHeight="1" x14ac:dyDescent="0.2">
      <c r="A92" s="55" t="s">
        <v>57</v>
      </c>
      <c r="B92" s="3"/>
      <c r="D92" s="2">
        <v>380</v>
      </c>
      <c r="E92" s="2">
        <v>60</v>
      </c>
      <c r="F92" s="2">
        <v>4.9000000000000004</v>
      </c>
      <c r="G92" s="2">
        <v>14</v>
      </c>
      <c r="H92" s="2">
        <f t="shared" si="19"/>
        <v>0</v>
      </c>
      <c r="I92" s="2">
        <f t="shared" si="20"/>
        <v>0</v>
      </c>
      <c r="J92" s="2">
        <f t="shared" si="21"/>
        <v>0</v>
      </c>
      <c r="K92" s="52" t="str">
        <f t="shared" ref="K92:K96" si="52">IF(ISNUMBER(R92),IF(ISNUMBER(C92),((C92*R92)/100)*D92,(R92/100)*D92)," ")</f>
        <v xml:space="preserve"> </v>
      </c>
      <c r="L92" s="50" t="str">
        <f t="shared" si="49"/>
        <v>--</v>
      </c>
      <c r="M92" s="50" t="str">
        <f t="shared" si="32"/>
        <v>--</v>
      </c>
      <c r="N92" s="50" t="str">
        <f t="shared" si="50"/>
        <v>--</v>
      </c>
      <c r="O92" s="50" t="str">
        <f t="shared" si="48"/>
        <v>--</v>
      </c>
      <c r="P92" s="50" t="str">
        <f t="shared" si="51"/>
        <v>--</v>
      </c>
      <c r="Q92" s="60"/>
      <c r="R92" s="11"/>
      <c r="S92" s="20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221" ht="9" customHeight="1" x14ac:dyDescent="0.2">
      <c r="A93" s="55" t="s">
        <v>58</v>
      </c>
      <c r="B93" s="3"/>
      <c r="D93" s="2">
        <v>12</v>
      </c>
      <c r="E93" s="2">
        <v>1.5</v>
      </c>
      <c r="F93" s="2">
        <v>1.3</v>
      </c>
      <c r="G93" s="2">
        <v>0.1</v>
      </c>
      <c r="H93" s="2">
        <f t="shared" si="19"/>
        <v>0</v>
      </c>
      <c r="I93" s="2">
        <f t="shared" si="20"/>
        <v>0</v>
      </c>
      <c r="J93" s="2">
        <f t="shared" si="21"/>
        <v>0</v>
      </c>
      <c r="K93" s="52" t="str">
        <f t="shared" si="52"/>
        <v xml:space="preserve"> </v>
      </c>
      <c r="L93" s="50" t="str">
        <f t="shared" si="49"/>
        <v>--</v>
      </c>
      <c r="M93" s="50" t="str">
        <f t="shared" si="32"/>
        <v>--</v>
      </c>
      <c r="N93" s="50" t="str">
        <f t="shared" si="50"/>
        <v>--</v>
      </c>
      <c r="O93" s="50" t="str">
        <f t="shared" si="48"/>
        <v>--</v>
      </c>
      <c r="P93" s="50" t="str">
        <f t="shared" si="51"/>
        <v>--</v>
      </c>
      <c r="Q93" s="60"/>
      <c r="R93" s="11"/>
      <c r="S93" s="20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</row>
    <row r="94" spans="1:221" ht="9" customHeight="1" x14ac:dyDescent="0.2">
      <c r="A94" s="55" t="s">
        <v>59</v>
      </c>
      <c r="B94" s="3"/>
      <c r="D94" s="2">
        <v>12</v>
      </c>
      <c r="E94" s="2">
        <v>1.5</v>
      </c>
      <c r="F94" s="2">
        <v>1.3</v>
      </c>
      <c r="G94" s="2">
        <v>0.1</v>
      </c>
      <c r="H94" s="2">
        <f t="shared" si="19"/>
        <v>0</v>
      </c>
      <c r="I94" s="2">
        <f t="shared" si="20"/>
        <v>0</v>
      </c>
      <c r="J94" s="2">
        <f t="shared" si="21"/>
        <v>0</v>
      </c>
      <c r="K94" s="52" t="str">
        <f t="shared" si="52"/>
        <v xml:space="preserve"> </v>
      </c>
      <c r="L94" s="50" t="str">
        <f t="shared" si="49"/>
        <v>--</v>
      </c>
      <c r="M94" s="50" t="str">
        <f t="shared" si="32"/>
        <v>--</v>
      </c>
      <c r="N94" s="50" t="str">
        <f t="shared" si="50"/>
        <v>--</v>
      </c>
      <c r="O94" s="50" t="str">
        <f t="shared" si="48"/>
        <v>--</v>
      </c>
      <c r="P94" s="50" t="str">
        <f t="shared" si="51"/>
        <v>--</v>
      </c>
      <c r="Q94" s="60"/>
      <c r="R94" s="11"/>
      <c r="S94" s="20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</row>
    <row r="95" spans="1:221" ht="9" customHeight="1" x14ac:dyDescent="0.2">
      <c r="A95" s="55" t="s">
        <v>60</v>
      </c>
      <c r="B95" s="3"/>
      <c r="D95" s="2">
        <v>434</v>
      </c>
      <c r="E95" s="2">
        <v>69.8</v>
      </c>
      <c r="F95" s="2">
        <v>11.2</v>
      </c>
      <c r="G95" s="2">
        <v>12.2</v>
      </c>
      <c r="H95" s="2">
        <f t="shared" si="19"/>
        <v>0</v>
      </c>
      <c r="I95" s="2">
        <f t="shared" si="20"/>
        <v>0</v>
      </c>
      <c r="J95" s="2">
        <f t="shared" si="21"/>
        <v>0</v>
      </c>
      <c r="K95" s="52" t="str">
        <f t="shared" si="52"/>
        <v xml:space="preserve"> </v>
      </c>
      <c r="L95" s="50" t="str">
        <f t="shared" si="49"/>
        <v>--</v>
      </c>
      <c r="M95" s="50" t="str">
        <f t="shared" si="32"/>
        <v>--</v>
      </c>
      <c r="N95" s="50" t="str">
        <f t="shared" si="50"/>
        <v>--</v>
      </c>
      <c r="O95" s="50" t="str">
        <f t="shared" si="48"/>
        <v>--</v>
      </c>
      <c r="P95" s="50" t="str">
        <f t="shared" si="51"/>
        <v>--</v>
      </c>
      <c r="Q95" s="60" t="s">
        <v>342</v>
      </c>
      <c r="R95" s="11"/>
      <c r="S95" s="20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</row>
    <row r="96" spans="1:221" ht="9" customHeight="1" x14ac:dyDescent="0.2">
      <c r="A96" s="55" t="s">
        <v>61</v>
      </c>
      <c r="B96" s="3" t="s">
        <v>62</v>
      </c>
      <c r="C96" s="2">
        <v>7</v>
      </c>
      <c r="D96" s="2">
        <v>420</v>
      </c>
      <c r="E96" s="2">
        <v>69.8</v>
      </c>
      <c r="F96" s="2">
        <v>11.2</v>
      </c>
      <c r="G96" s="2">
        <v>12.2</v>
      </c>
      <c r="H96" s="2">
        <f t="shared" si="19"/>
        <v>0</v>
      </c>
      <c r="I96" s="2">
        <f t="shared" si="20"/>
        <v>0</v>
      </c>
      <c r="J96" s="2">
        <f t="shared" si="21"/>
        <v>0</v>
      </c>
      <c r="K96" s="52" t="str">
        <f t="shared" si="52"/>
        <v xml:space="preserve"> </v>
      </c>
      <c r="L96" s="50" t="str">
        <f t="shared" si="49"/>
        <v>--</v>
      </c>
      <c r="M96" s="50" t="str">
        <f t="shared" si="32"/>
        <v>--</v>
      </c>
      <c r="N96" s="50" t="str">
        <f t="shared" si="50"/>
        <v>--</v>
      </c>
      <c r="O96" s="50" t="str">
        <f t="shared" si="48"/>
        <v>--</v>
      </c>
      <c r="P96" s="50" t="str">
        <f t="shared" si="51"/>
        <v>--</v>
      </c>
      <c r="Q96" s="60" t="s">
        <v>342</v>
      </c>
      <c r="R96" s="69"/>
      <c r="S96" s="59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221" ht="9" customHeight="1" x14ac:dyDescent="0.2">
      <c r="A97" s="55" t="s">
        <v>302</v>
      </c>
      <c r="B97" s="3"/>
      <c r="D97" s="2">
        <v>377</v>
      </c>
      <c r="E97" s="2">
        <v>79</v>
      </c>
      <c r="F97" s="2">
        <v>11.8</v>
      </c>
      <c r="G97" s="2">
        <v>1.5</v>
      </c>
      <c r="H97" s="2">
        <f t="shared" si="19"/>
        <v>0</v>
      </c>
      <c r="I97" s="2">
        <f t="shared" si="20"/>
        <v>0</v>
      </c>
      <c r="J97" s="2">
        <f t="shared" si="21"/>
        <v>0</v>
      </c>
      <c r="K97" s="52" t="str">
        <f t="shared" ref="K97:K127" si="53">IF(ISNUMBER(R97),IF(ISNUMBER(C97),((C97*R97)/100)*D97,(R97/100)*D97)," ")</f>
        <v xml:space="preserve"> </v>
      </c>
      <c r="L97" s="50" t="str">
        <f t="shared" si="49"/>
        <v>--</v>
      </c>
      <c r="M97" s="50" t="str">
        <f t="shared" si="32"/>
        <v>--</v>
      </c>
      <c r="N97" s="50" t="str">
        <f t="shared" si="50"/>
        <v>--</v>
      </c>
      <c r="O97" s="50" t="str">
        <f t="shared" si="48"/>
        <v>--</v>
      </c>
      <c r="P97" s="50" t="str">
        <f t="shared" si="51"/>
        <v>--</v>
      </c>
      <c r="Q97" s="60" t="s">
        <v>342</v>
      </c>
      <c r="R97" s="11"/>
      <c r="S97" s="20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</row>
    <row r="98" spans="1:221" ht="9" customHeight="1" x14ac:dyDescent="0.2">
      <c r="A98" s="55" t="s">
        <v>63</v>
      </c>
      <c r="B98" s="3" t="s">
        <v>64</v>
      </c>
      <c r="C98" s="2">
        <v>26.53</v>
      </c>
      <c r="D98" s="2">
        <v>377</v>
      </c>
      <c r="E98" s="2">
        <v>79</v>
      </c>
      <c r="F98" s="2">
        <v>11.8</v>
      </c>
      <c r="G98" s="2">
        <v>1.5</v>
      </c>
      <c r="H98" s="2">
        <f t="shared" si="19"/>
        <v>0</v>
      </c>
      <c r="I98" s="2">
        <f t="shared" si="20"/>
        <v>0</v>
      </c>
      <c r="J98" s="2">
        <f t="shared" si="21"/>
        <v>0</v>
      </c>
      <c r="K98" s="52" t="str">
        <f t="shared" si="53"/>
        <v xml:space="preserve"> </v>
      </c>
      <c r="L98" s="50" t="str">
        <f t="shared" si="49"/>
        <v>--</v>
      </c>
      <c r="M98" s="50" t="str">
        <f t="shared" si="32"/>
        <v>--</v>
      </c>
      <c r="N98" s="50" t="str">
        <f t="shared" si="50"/>
        <v>--</v>
      </c>
      <c r="O98" s="50" t="str">
        <f t="shared" si="48"/>
        <v>--</v>
      </c>
      <c r="P98" s="50" t="str">
        <f t="shared" si="51"/>
        <v>--</v>
      </c>
      <c r="Q98" s="60" t="s">
        <v>342</v>
      </c>
      <c r="R98" s="69"/>
      <c r="S98" s="59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</row>
    <row r="99" spans="1:221" ht="9" customHeight="1" x14ac:dyDescent="0.2">
      <c r="A99" s="55" t="s">
        <v>65</v>
      </c>
      <c r="B99" s="3"/>
      <c r="D99" s="2">
        <v>466</v>
      </c>
      <c r="E99" s="2">
        <v>67.22</v>
      </c>
      <c r="F99" s="2">
        <v>4.7300000000000004</v>
      </c>
      <c r="G99" s="2">
        <v>19.760000000000002</v>
      </c>
      <c r="H99" s="2">
        <f t="shared" si="19"/>
        <v>0</v>
      </c>
      <c r="I99" s="2">
        <f t="shared" si="20"/>
        <v>0</v>
      </c>
      <c r="J99" s="2">
        <f t="shared" si="21"/>
        <v>0</v>
      </c>
      <c r="K99" s="52" t="str">
        <f t="shared" si="53"/>
        <v xml:space="preserve"> </v>
      </c>
      <c r="L99" s="50" t="str">
        <f t="shared" si="49"/>
        <v>--</v>
      </c>
      <c r="M99" s="50" t="str">
        <f t="shared" si="32"/>
        <v>--</v>
      </c>
      <c r="N99" s="50" t="str">
        <f t="shared" si="50"/>
        <v>--</v>
      </c>
      <c r="O99" s="50" t="str">
        <f t="shared" si="48"/>
        <v>--</v>
      </c>
      <c r="P99" s="50" t="str">
        <f t="shared" si="51"/>
        <v>--</v>
      </c>
      <c r="Q99" s="60" t="s">
        <v>342</v>
      </c>
      <c r="R99" s="11"/>
      <c r="S99" s="59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</row>
    <row r="100" spans="1:221" ht="9" customHeight="1" x14ac:dyDescent="0.2">
      <c r="A100" s="55" t="s">
        <v>66</v>
      </c>
      <c r="B100" s="3"/>
      <c r="D100" s="2">
        <v>18</v>
      </c>
      <c r="E100" s="2">
        <v>2.4</v>
      </c>
      <c r="F100" s="2">
        <v>2.1</v>
      </c>
      <c r="G100" s="2">
        <v>0.1</v>
      </c>
      <c r="H100" s="2">
        <f t="shared" si="19"/>
        <v>0</v>
      </c>
      <c r="I100" s="2">
        <f t="shared" si="20"/>
        <v>0</v>
      </c>
      <c r="J100" s="2">
        <f t="shared" si="21"/>
        <v>0</v>
      </c>
      <c r="K100" s="52" t="str">
        <f t="shared" si="53"/>
        <v xml:space="preserve"> </v>
      </c>
      <c r="L100" s="50" t="str">
        <f t="shared" si="49"/>
        <v>--</v>
      </c>
      <c r="M100" s="50" t="str">
        <f t="shared" si="32"/>
        <v>--</v>
      </c>
      <c r="N100" s="50" t="str">
        <f t="shared" si="50"/>
        <v>--</v>
      </c>
      <c r="O100" s="50" t="str">
        <f t="shared" si="48"/>
        <v>--</v>
      </c>
      <c r="P100" s="50" t="str">
        <f t="shared" si="51"/>
        <v>--</v>
      </c>
      <c r="Q100" s="61" t="s">
        <v>329</v>
      </c>
      <c r="R100" s="11"/>
      <c r="S100" s="20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</row>
    <row r="101" spans="1:221" ht="9" customHeight="1" x14ac:dyDescent="0.2">
      <c r="A101" s="55" t="s">
        <v>67</v>
      </c>
      <c r="B101" s="3"/>
      <c r="D101" s="2">
        <v>80</v>
      </c>
      <c r="E101" s="2">
        <v>6.3</v>
      </c>
      <c r="F101" s="2">
        <v>3.7</v>
      </c>
      <c r="G101" s="2">
        <v>0.5</v>
      </c>
      <c r="H101" s="2">
        <f t="shared" si="19"/>
        <v>0</v>
      </c>
      <c r="I101" s="2">
        <f t="shared" si="20"/>
        <v>0</v>
      </c>
      <c r="J101" s="2">
        <f t="shared" si="21"/>
        <v>0</v>
      </c>
      <c r="K101" s="52" t="str">
        <f t="shared" si="53"/>
        <v xml:space="preserve"> </v>
      </c>
      <c r="L101" s="50" t="str">
        <f t="shared" si="49"/>
        <v>--</v>
      </c>
      <c r="M101" s="50" t="str">
        <f t="shared" si="32"/>
        <v>--</v>
      </c>
      <c r="N101" s="50" t="str">
        <f t="shared" si="50"/>
        <v>--</v>
      </c>
      <c r="O101" s="50" t="str">
        <f t="shared" si="48"/>
        <v>--</v>
      </c>
      <c r="P101" s="50" t="str">
        <f t="shared" si="51"/>
        <v>--</v>
      </c>
      <c r="Q101" s="61" t="s">
        <v>329</v>
      </c>
      <c r="R101" s="11"/>
      <c r="S101" s="59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</row>
    <row r="102" spans="1:221" ht="9" customHeight="1" x14ac:dyDescent="0.2">
      <c r="A102" s="55" t="s">
        <v>369</v>
      </c>
      <c r="B102" s="3"/>
      <c r="D102" s="2">
        <v>291</v>
      </c>
      <c r="E102" s="2">
        <v>47.5</v>
      </c>
      <c r="F102" s="2">
        <v>20.2</v>
      </c>
      <c r="G102" s="2">
        <v>2</v>
      </c>
      <c r="H102" s="2">
        <f t="shared" si="19"/>
        <v>0</v>
      </c>
      <c r="I102" s="2">
        <f t="shared" si="20"/>
        <v>0</v>
      </c>
      <c r="J102" s="2">
        <f t="shared" si="21"/>
        <v>0</v>
      </c>
      <c r="K102" s="52" t="str">
        <f t="shared" si="53"/>
        <v xml:space="preserve"> </v>
      </c>
      <c r="L102" s="50" t="str">
        <f t="shared" si="49"/>
        <v>--</v>
      </c>
      <c r="M102" s="50" t="str">
        <f t="shared" si="32"/>
        <v>--</v>
      </c>
      <c r="N102" s="50" t="str">
        <f t="shared" si="50"/>
        <v>--</v>
      </c>
      <c r="O102" s="50" t="str">
        <f t="shared" si="48"/>
        <v>--</v>
      </c>
      <c r="P102" s="50" t="str">
        <f t="shared" si="51"/>
        <v>--</v>
      </c>
      <c r="Q102" s="61" t="s">
        <v>329</v>
      </c>
      <c r="R102" s="11"/>
      <c r="S102" s="59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</row>
    <row r="103" spans="1:221" ht="9" customHeight="1" x14ac:dyDescent="0.2">
      <c r="A103" s="55" t="s">
        <v>68</v>
      </c>
      <c r="B103" s="3"/>
      <c r="D103" s="2">
        <v>321</v>
      </c>
      <c r="E103" s="2">
        <v>64.2</v>
      </c>
      <c r="F103" s="2">
        <v>12</v>
      </c>
      <c r="G103" s="2">
        <v>3</v>
      </c>
      <c r="H103" s="2">
        <f t="shared" si="19"/>
        <v>0</v>
      </c>
      <c r="I103" s="2">
        <f t="shared" si="20"/>
        <v>0</v>
      </c>
      <c r="J103" s="2">
        <f t="shared" si="21"/>
        <v>0</v>
      </c>
      <c r="K103" s="52" t="str">
        <f t="shared" si="53"/>
        <v xml:space="preserve"> </v>
      </c>
      <c r="L103" s="50" t="str">
        <f t="shared" si="49"/>
        <v>--</v>
      </c>
      <c r="M103" s="50" t="str">
        <f t="shared" si="32"/>
        <v>--</v>
      </c>
      <c r="N103" s="50" t="str">
        <f t="shared" si="50"/>
        <v>--</v>
      </c>
      <c r="O103" s="50" t="str">
        <f t="shared" si="48"/>
        <v>--</v>
      </c>
      <c r="P103" s="50" t="str">
        <f t="shared" si="51"/>
        <v>--</v>
      </c>
      <c r="Q103" s="60" t="s">
        <v>342</v>
      </c>
      <c r="R103" s="11"/>
      <c r="S103" s="20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</row>
    <row r="104" spans="1:221" ht="9" customHeight="1" x14ac:dyDescent="0.2">
      <c r="A104" s="55" t="s">
        <v>69</v>
      </c>
      <c r="B104" s="3" t="s">
        <v>70</v>
      </c>
      <c r="C104" s="2">
        <v>4</v>
      </c>
      <c r="D104" s="2">
        <v>321</v>
      </c>
      <c r="E104" s="2">
        <v>64.2</v>
      </c>
      <c r="F104" s="2">
        <v>12</v>
      </c>
      <c r="G104" s="2">
        <v>3</v>
      </c>
      <c r="H104" s="2">
        <f t="shared" si="19"/>
        <v>0</v>
      </c>
      <c r="I104" s="2">
        <f t="shared" si="20"/>
        <v>0</v>
      </c>
      <c r="J104" s="2">
        <f t="shared" si="21"/>
        <v>0</v>
      </c>
      <c r="K104" s="52" t="str">
        <f t="shared" si="53"/>
        <v xml:space="preserve"> </v>
      </c>
      <c r="L104" s="50" t="str">
        <f t="shared" si="49"/>
        <v>--</v>
      </c>
      <c r="M104" s="50" t="str">
        <f t="shared" si="32"/>
        <v>--</v>
      </c>
      <c r="N104" s="50" t="str">
        <f t="shared" si="50"/>
        <v>--</v>
      </c>
      <c r="O104" s="50" t="str">
        <f t="shared" si="48"/>
        <v>--</v>
      </c>
      <c r="P104" s="50" t="str">
        <f t="shared" si="51"/>
        <v>--</v>
      </c>
      <c r="Q104" s="60" t="s">
        <v>342</v>
      </c>
      <c r="R104" s="11"/>
      <c r="S104" s="20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</row>
    <row r="105" spans="1:221" ht="9" customHeight="1" x14ac:dyDescent="0.2">
      <c r="A105" s="55" t="s">
        <v>71</v>
      </c>
      <c r="B105" s="3"/>
      <c r="D105" s="2">
        <v>320</v>
      </c>
      <c r="E105" s="2">
        <v>69.5</v>
      </c>
      <c r="F105" s="2">
        <v>9</v>
      </c>
      <c r="G105" s="2">
        <v>0.9</v>
      </c>
      <c r="H105" s="2">
        <f t="shared" si="19"/>
        <v>0</v>
      </c>
      <c r="I105" s="2">
        <f t="shared" si="20"/>
        <v>0</v>
      </c>
      <c r="J105" s="2">
        <f t="shared" si="21"/>
        <v>0</v>
      </c>
      <c r="K105" s="52" t="str">
        <f t="shared" si="53"/>
        <v xml:space="preserve"> </v>
      </c>
      <c r="L105" s="50" t="str">
        <f t="shared" si="49"/>
        <v>--</v>
      </c>
      <c r="M105" s="50" t="str">
        <f t="shared" si="32"/>
        <v>--</v>
      </c>
      <c r="N105" s="50" t="str">
        <f t="shared" si="50"/>
        <v>--</v>
      </c>
      <c r="O105" s="50" t="str">
        <f t="shared" si="48"/>
        <v>--</v>
      </c>
      <c r="P105" s="50" t="str">
        <f t="shared" si="51"/>
        <v>--</v>
      </c>
      <c r="Q105" s="60" t="s">
        <v>342</v>
      </c>
      <c r="R105" s="11"/>
      <c r="S105" s="20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</row>
    <row r="106" spans="1:221" ht="9" customHeight="1" x14ac:dyDescent="0.2">
      <c r="A106" s="55" t="s">
        <v>72</v>
      </c>
      <c r="B106" s="3" t="s">
        <v>70</v>
      </c>
      <c r="C106" s="2">
        <v>4</v>
      </c>
      <c r="D106" s="2">
        <v>320</v>
      </c>
      <c r="E106" s="2">
        <v>69.5</v>
      </c>
      <c r="F106" s="2">
        <v>9</v>
      </c>
      <c r="G106" s="2">
        <v>0.9</v>
      </c>
      <c r="H106" s="2">
        <f t="shared" si="19"/>
        <v>0</v>
      </c>
      <c r="I106" s="2">
        <f t="shared" si="20"/>
        <v>0</v>
      </c>
      <c r="J106" s="2">
        <f t="shared" si="21"/>
        <v>0</v>
      </c>
      <c r="K106" s="52" t="str">
        <f t="shared" si="53"/>
        <v xml:space="preserve"> </v>
      </c>
      <c r="L106" s="50" t="str">
        <f t="shared" si="49"/>
        <v>--</v>
      </c>
      <c r="M106" s="50" t="str">
        <f t="shared" si="32"/>
        <v>--</v>
      </c>
      <c r="N106" s="50" t="str">
        <f t="shared" si="50"/>
        <v>--</v>
      </c>
      <c r="O106" s="50" t="str">
        <f t="shared" si="48"/>
        <v>--</v>
      </c>
      <c r="P106" s="50" t="str">
        <f t="shared" si="51"/>
        <v>--</v>
      </c>
      <c r="Q106" s="60" t="s">
        <v>342</v>
      </c>
      <c r="R106" s="11"/>
      <c r="S106" s="20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</row>
    <row r="107" spans="1:221" ht="9" customHeight="1" x14ac:dyDescent="0.2">
      <c r="A107" s="55" t="s">
        <v>73</v>
      </c>
      <c r="B107" s="3"/>
      <c r="D107" s="2">
        <v>341</v>
      </c>
      <c r="E107" s="2">
        <v>74.5</v>
      </c>
      <c r="F107" s="2">
        <v>8.3000000000000007</v>
      </c>
      <c r="G107" s="2">
        <v>1.1000000000000001</v>
      </c>
      <c r="H107" s="2">
        <f t="shared" si="19"/>
        <v>0</v>
      </c>
      <c r="I107" s="2">
        <f t="shared" si="20"/>
        <v>0</v>
      </c>
      <c r="J107" s="2">
        <f t="shared" si="21"/>
        <v>0</v>
      </c>
      <c r="K107" s="52" t="str">
        <f t="shared" si="53"/>
        <v xml:space="preserve"> </v>
      </c>
      <c r="L107" s="50" t="str">
        <f t="shared" si="49"/>
        <v>--</v>
      </c>
      <c r="M107" s="50" t="str">
        <f t="shared" si="32"/>
        <v>--</v>
      </c>
      <c r="N107" s="50" t="str">
        <f t="shared" si="50"/>
        <v>--</v>
      </c>
      <c r="O107" s="50" t="str">
        <f t="shared" si="48"/>
        <v>--</v>
      </c>
      <c r="P107" s="50" t="str">
        <f t="shared" si="51"/>
        <v>--</v>
      </c>
      <c r="Q107" s="60" t="s">
        <v>342</v>
      </c>
      <c r="R107" s="11"/>
      <c r="S107" s="20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</row>
    <row r="108" spans="1:221" ht="9" customHeight="1" x14ac:dyDescent="0.2">
      <c r="A108" s="55" t="s">
        <v>320</v>
      </c>
      <c r="B108" s="3" t="s">
        <v>70</v>
      </c>
      <c r="C108" s="2">
        <v>5</v>
      </c>
      <c r="D108" s="2">
        <v>341</v>
      </c>
      <c r="E108" s="2">
        <v>74.5</v>
      </c>
      <c r="F108" s="2">
        <v>8.3000000000000007</v>
      </c>
      <c r="G108" s="2">
        <v>1.1000000000000001</v>
      </c>
      <c r="H108" s="2">
        <f t="shared" si="19"/>
        <v>0</v>
      </c>
      <c r="I108" s="2">
        <f t="shared" si="20"/>
        <v>0</v>
      </c>
      <c r="J108" s="2">
        <f t="shared" si="21"/>
        <v>0</v>
      </c>
      <c r="K108" s="52" t="str">
        <f t="shared" si="53"/>
        <v xml:space="preserve"> </v>
      </c>
      <c r="L108" s="50" t="str">
        <f t="shared" si="49"/>
        <v>--</v>
      </c>
      <c r="M108" s="50" t="str">
        <f t="shared" si="32"/>
        <v>--</v>
      </c>
      <c r="N108" s="50" t="str">
        <f t="shared" si="50"/>
        <v>--</v>
      </c>
      <c r="O108" s="50" t="str">
        <f t="shared" si="48"/>
        <v>--</v>
      </c>
      <c r="P108" s="50" t="str">
        <f t="shared" si="51"/>
        <v>--</v>
      </c>
      <c r="Q108" s="60" t="s">
        <v>342</v>
      </c>
      <c r="R108" s="11"/>
      <c r="S108" s="20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</row>
    <row r="109" spans="1:221" ht="9" customHeight="1" x14ac:dyDescent="0.2">
      <c r="A109" s="55" t="s">
        <v>74</v>
      </c>
      <c r="B109" s="3"/>
      <c r="D109" s="2">
        <v>52</v>
      </c>
      <c r="E109" s="2">
        <v>7.7</v>
      </c>
      <c r="F109" s="2">
        <v>4.0999999999999996</v>
      </c>
      <c r="G109" s="2">
        <v>0.8</v>
      </c>
      <c r="H109" s="2">
        <f t="shared" si="19"/>
        <v>0</v>
      </c>
      <c r="I109" s="2">
        <f t="shared" si="20"/>
        <v>0</v>
      </c>
      <c r="J109" s="2">
        <f t="shared" si="21"/>
        <v>0</v>
      </c>
      <c r="K109" s="52" t="str">
        <f t="shared" si="53"/>
        <v xml:space="preserve"> </v>
      </c>
      <c r="L109" s="50" t="str">
        <f t="shared" si="49"/>
        <v>--</v>
      </c>
      <c r="M109" s="50" t="str">
        <f t="shared" si="32"/>
        <v>--</v>
      </c>
      <c r="N109" s="50" t="str">
        <f t="shared" si="50"/>
        <v>--</v>
      </c>
      <c r="O109" s="50" t="str">
        <f t="shared" si="48"/>
        <v>--</v>
      </c>
      <c r="P109" s="50" t="str">
        <f t="shared" si="51"/>
        <v>--</v>
      </c>
      <c r="Q109" s="61" t="s">
        <v>329</v>
      </c>
      <c r="R109" s="11"/>
      <c r="S109" s="20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</row>
    <row r="110" spans="1:221" ht="9" customHeight="1" x14ac:dyDescent="0.2">
      <c r="A110" s="55" t="s">
        <v>75</v>
      </c>
      <c r="B110" s="3"/>
      <c r="D110" s="2">
        <v>341</v>
      </c>
      <c r="E110" s="2">
        <v>46.5</v>
      </c>
      <c r="F110" s="2">
        <v>27</v>
      </c>
      <c r="G110" s="2">
        <v>2.4</v>
      </c>
      <c r="H110" s="2">
        <f t="shared" si="19"/>
        <v>0</v>
      </c>
      <c r="I110" s="2">
        <f t="shared" si="20"/>
        <v>0</v>
      </c>
      <c r="J110" s="2">
        <f t="shared" si="21"/>
        <v>0</v>
      </c>
      <c r="K110" s="52" t="str">
        <f t="shared" si="53"/>
        <v xml:space="preserve"> </v>
      </c>
      <c r="L110" s="50" t="str">
        <f t="shared" si="49"/>
        <v>--</v>
      </c>
      <c r="M110" s="50" t="str">
        <f t="shared" si="32"/>
        <v>--</v>
      </c>
      <c r="N110" s="50" t="str">
        <f t="shared" si="50"/>
        <v>--</v>
      </c>
      <c r="O110" s="50" t="str">
        <f t="shared" si="48"/>
        <v>--</v>
      </c>
      <c r="P110" s="50" t="str">
        <f t="shared" si="51"/>
        <v>--</v>
      </c>
      <c r="Q110" s="61" t="s">
        <v>329</v>
      </c>
      <c r="R110" s="11"/>
      <c r="S110" s="20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</row>
    <row r="111" spans="1:221" ht="9" customHeight="1" x14ac:dyDescent="0.2">
      <c r="A111" s="55" t="s">
        <v>272</v>
      </c>
      <c r="B111" s="3"/>
      <c r="D111" s="2">
        <v>122</v>
      </c>
      <c r="E111" s="2">
        <v>0</v>
      </c>
      <c r="F111" s="2">
        <v>20.5</v>
      </c>
      <c r="G111" s="2">
        <v>4.5</v>
      </c>
      <c r="H111" s="2">
        <f t="shared" si="19"/>
        <v>0</v>
      </c>
      <c r="I111" s="2">
        <f t="shared" si="20"/>
        <v>0</v>
      </c>
      <c r="J111" s="2">
        <f t="shared" si="21"/>
        <v>0</v>
      </c>
      <c r="K111" s="52" t="str">
        <f t="shared" si="53"/>
        <v xml:space="preserve"> </v>
      </c>
      <c r="L111" s="50" t="str">
        <f t="shared" si="49"/>
        <v>--</v>
      </c>
      <c r="M111" s="50" t="str">
        <f t="shared" si="32"/>
        <v>--</v>
      </c>
      <c r="N111" s="50" t="str">
        <f t="shared" si="50"/>
        <v>--</v>
      </c>
      <c r="O111" s="50" t="str">
        <f t="shared" si="48"/>
        <v>--</v>
      </c>
      <c r="P111" s="50" t="str">
        <f t="shared" si="51"/>
        <v>--</v>
      </c>
      <c r="Q111" s="61" t="s">
        <v>24</v>
      </c>
      <c r="R111" s="11"/>
      <c r="S111" s="20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</row>
    <row r="112" spans="1:221" ht="9" customHeight="1" x14ac:dyDescent="0.2">
      <c r="A112" s="55" t="s">
        <v>273</v>
      </c>
      <c r="B112" s="3"/>
      <c r="D112" s="2">
        <v>142</v>
      </c>
      <c r="E112" s="2">
        <v>2</v>
      </c>
      <c r="F112" s="2">
        <v>20</v>
      </c>
      <c r="G112" s="2">
        <v>5</v>
      </c>
      <c r="H112" s="2">
        <f t="shared" si="19"/>
        <v>0</v>
      </c>
      <c r="I112" s="2">
        <f t="shared" si="20"/>
        <v>0</v>
      </c>
      <c r="J112" s="2">
        <f t="shared" si="21"/>
        <v>0</v>
      </c>
      <c r="K112" s="52" t="str">
        <f t="shared" si="53"/>
        <v xml:space="preserve"> </v>
      </c>
      <c r="L112" s="50" t="str">
        <f t="shared" si="49"/>
        <v>--</v>
      </c>
      <c r="M112" s="50" t="str">
        <f t="shared" si="32"/>
        <v>--</v>
      </c>
      <c r="N112" s="50" t="str">
        <f t="shared" si="50"/>
        <v>--</v>
      </c>
      <c r="O112" s="50" t="str">
        <f t="shared" si="48"/>
        <v>--</v>
      </c>
      <c r="P112" s="50" t="str">
        <f t="shared" si="51"/>
        <v>--</v>
      </c>
      <c r="Q112" s="61" t="s">
        <v>24</v>
      </c>
      <c r="R112" s="11"/>
      <c r="S112" s="59"/>
      <c r="T112" s="20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</row>
    <row r="113" spans="1:39" ht="9" customHeight="1" x14ac:dyDescent="0.2">
      <c r="A113" s="55" t="s">
        <v>76</v>
      </c>
      <c r="B113" s="3"/>
      <c r="D113" s="2">
        <v>62</v>
      </c>
      <c r="E113" s="2">
        <v>15.5</v>
      </c>
      <c r="F113" s="2">
        <v>0.3</v>
      </c>
      <c r="G113" s="2">
        <v>0.3</v>
      </c>
      <c r="H113" s="2">
        <f t="shared" si="19"/>
        <v>0</v>
      </c>
      <c r="I113" s="2">
        <f t="shared" si="20"/>
        <v>0</v>
      </c>
      <c r="J113" s="2">
        <f t="shared" si="21"/>
        <v>0</v>
      </c>
      <c r="K113" s="52" t="str">
        <f t="shared" si="53"/>
        <v xml:space="preserve"> </v>
      </c>
      <c r="L113" s="50" t="str">
        <f t="shared" si="49"/>
        <v>--</v>
      </c>
      <c r="M113" s="50" t="str">
        <f t="shared" si="32"/>
        <v>--</v>
      </c>
      <c r="N113" s="50" t="str">
        <f t="shared" si="50"/>
        <v>--</v>
      </c>
      <c r="O113" s="50" t="str">
        <f t="shared" si="48"/>
        <v>--</v>
      </c>
      <c r="P113" s="50" t="str">
        <f t="shared" si="51"/>
        <v>--</v>
      </c>
      <c r="Q113" s="60"/>
      <c r="R113" s="11"/>
      <c r="S113" s="20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</row>
    <row r="114" spans="1:39" ht="9" customHeight="1" x14ac:dyDescent="0.2">
      <c r="A114" s="55" t="s">
        <v>77</v>
      </c>
      <c r="B114" s="3"/>
      <c r="D114" s="2">
        <v>277</v>
      </c>
      <c r="E114" s="2">
        <v>58.4</v>
      </c>
      <c r="F114" s="2">
        <v>5.2</v>
      </c>
      <c r="G114" s="2">
        <v>4.2</v>
      </c>
      <c r="H114" s="2">
        <f t="shared" si="19"/>
        <v>0</v>
      </c>
      <c r="I114" s="2">
        <f t="shared" si="20"/>
        <v>0</v>
      </c>
      <c r="J114" s="2">
        <f t="shared" si="21"/>
        <v>0</v>
      </c>
      <c r="K114" s="52" t="str">
        <f t="shared" si="53"/>
        <v xml:space="preserve"> </v>
      </c>
      <c r="L114" s="50" t="str">
        <f t="shared" si="49"/>
        <v>--</v>
      </c>
      <c r="M114" s="50" t="str">
        <f t="shared" si="32"/>
        <v>--</v>
      </c>
      <c r="N114" s="50" t="str">
        <f t="shared" si="50"/>
        <v>--</v>
      </c>
      <c r="O114" s="50" t="str">
        <f t="shared" si="48"/>
        <v>--</v>
      </c>
      <c r="P114" s="50" t="str">
        <f t="shared" si="51"/>
        <v>--</v>
      </c>
      <c r="Q114" s="61"/>
      <c r="R114" s="11"/>
      <c r="S114" s="59"/>
      <c r="T114" s="20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</row>
    <row r="115" spans="1:39" ht="9" customHeight="1" x14ac:dyDescent="0.2">
      <c r="A115" s="55" t="s">
        <v>304</v>
      </c>
      <c r="B115" s="3"/>
      <c r="D115" s="2">
        <v>16</v>
      </c>
      <c r="E115" s="2">
        <v>3.2</v>
      </c>
      <c r="F115" s="2">
        <v>0.5</v>
      </c>
      <c r="G115" s="2">
        <v>0.3</v>
      </c>
      <c r="H115" s="2">
        <f t="shared" si="19"/>
        <v>0</v>
      </c>
      <c r="I115" s="2">
        <f t="shared" si="20"/>
        <v>0</v>
      </c>
      <c r="J115" s="2">
        <f t="shared" si="21"/>
        <v>0</v>
      </c>
      <c r="K115" s="52" t="str">
        <f t="shared" si="53"/>
        <v xml:space="preserve"> </v>
      </c>
      <c r="L115" s="50" t="str">
        <f t="shared" si="49"/>
        <v>--</v>
      </c>
      <c r="M115" s="50" t="str">
        <f t="shared" si="32"/>
        <v>--</v>
      </c>
      <c r="N115" s="50" t="str">
        <f t="shared" si="50"/>
        <v>--</v>
      </c>
      <c r="O115" s="50" t="str">
        <f t="shared" si="48"/>
        <v>--</v>
      </c>
      <c r="P115" s="50" t="str">
        <f t="shared" si="51"/>
        <v>--</v>
      </c>
      <c r="Q115" s="60"/>
      <c r="R115" s="11"/>
      <c r="S115" s="20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</row>
    <row r="116" spans="1:39" ht="9" customHeight="1" x14ac:dyDescent="0.2">
      <c r="A116" s="55" t="s">
        <v>366</v>
      </c>
      <c r="B116" s="3"/>
      <c r="D116" s="2">
        <v>405</v>
      </c>
      <c r="E116" s="2">
        <v>0</v>
      </c>
      <c r="F116" s="2">
        <v>27</v>
      </c>
      <c r="G116" s="2">
        <v>33</v>
      </c>
      <c r="H116" s="2">
        <f t="shared" si="19"/>
        <v>0</v>
      </c>
      <c r="I116" s="2">
        <f t="shared" si="20"/>
        <v>0</v>
      </c>
      <c r="J116" s="2">
        <f t="shared" si="21"/>
        <v>0</v>
      </c>
      <c r="K116" s="52" t="str">
        <f t="shared" si="53"/>
        <v xml:space="preserve"> </v>
      </c>
      <c r="L116" s="50" t="str">
        <f t="shared" si="49"/>
        <v>--</v>
      </c>
      <c r="M116" s="50" t="str">
        <f t="shared" si="32"/>
        <v>--</v>
      </c>
      <c r="N116" s="50" t="str">
        <f t="shared" si="50"/>
        <v>--</v>
      </c>
      <c r="O116" s="50" t="str">
        <f t="shared" si="48"/>
        <v>--</v>
      </c>
      <c r="P116" s="50" t="str">
        <f t="shared" si="51"/>
        <v>--</v>
      </c>
      <c r="Q116" s="60" t="s">
        <v>24</v>
      </c>
      <c r="R116" s="11"/>
      <c r="S116" s="20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</row>
    <row r="117" spans="1:39" ht="9" customHeight="1" x14ac:dyDescent="0.2">
      <c r="A117" s="55" t="s">
        <v>78</v>
      </c>
      <c r="B117" s="3"/>
      <c r="D117" s="2">
        <v>431</v>
      </c>
      <c r="E117" s="2">
        <v>0</v>
      </c>
      <c r="F117" s="2">
        <v>37.700000000000003</v>
      </c>
      <c r="G117" s="2">
        <v>31.1</v>
      </c>
      <c r="H117" s="2">
        <f t="shared" si="19"/>
        <v>0</v>
      </c>
      <c r="I117" s="2">
        <f t="shared" si="20"/>
        <v>0</v>
      </c>
      <c r="J117" s="2">
        <f t="shared" si="21"/>
        <v>0</v>
      </c>
      <c r="K117" s="52" t="str">
        <f t="shared" si="53"/>
        <v xml:space="preserve"> </v>
      </c>
      <c r="L117" s="50" t="str">
        <f t="shared" si="49"/>
        <v>--</v>
      </c>
      <c r="M117" s="50" t="str">
        <f t="shared" si="32"/>
        <v>--</v>
      </c>
      <c r="N117" s="50" t="str">
        <f t="shared" si="50"/>
        <v>--</v>
      </c>
      <c r="O117" s="50" t="str">
        <f t="shared" si="48"/>
        <v>--</v>
      </c>
      <c r="P117" s="50" t="str">
        <f t="shared" si="51"/>
        <v>--</v>
      </c>
      <c r="Q117" s="61" t="s">
        <v>24</v>
      </c>
      <c r="R117" s="11"/>
      <c r="S117" s="26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</row>
    <row r="118" spans="1:39" ht="9" customHeight="1" x14ac:dyDescent="0.2">
      <c r="A118" s="55" t="s">
        <v>79</v>
      </c>
      <c r="B118" s="3"/>
      <c r="D118" s="2">
        <v>27</v>
      </c>
      <c r="E118" s="2">
        <v>5.9</v>
      </c>
      <c r="F118" s="2">
        <v>0.9</v>
      </c>
      <c r="G118" s="2">
        <v>0.4</v>
      </c>
      <c r="H118" s="2">
        <f t="shared" si="19"/>
        <v>0</v>
      </c>
      <c r="I118" s="2">
        <f t="shared" si="20"/>
        <v>0</v>
      </c>
      <c r="J118" s="2">
        <f t="shared" si="21"/>
        <v>0</v>
      </c>
      <c r="K118" s="52" t="str">
        <f t="shared" si="53"/>
        <v xml:space="preserve"> </v>
      </c>
      <c r="L118" s="50" t="str">
        <f t="shared" si="49"/>
        <v>--</v>
      </c>
      <c r="M118" s="50" t="str">
        <f t="shared" si="32"/>
        <v>--</v>
      </c>
      <c r="N118" s="50" t="str">
        <f t="shared" si="50"/>
        <v>--</v>
      </c>
      <c r="O118" s="50" t="str">
        <f t="shared" si="48"/>
        <v>--</v>
      </c>
      <c r="P118" s="50" t="str">
        <f t="shared" si="51"/>
        <v>--</v>
      </c>
      <c r="Q118" s="60"/>
      <c r="R118" s="11"/>
      <c r="S118" s="20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</row>
    <row r="119" spans="1:39" ht="9" customHeight="1" x14ac:dyDescent="0.2">
      <c r="A119" s="55" t="s">
        <v>323</v>
      </c>
      <c r="B119" s="3"/>
      <c r="D119" s="2">
        <v>39</v>
      </c>
      <c r="E119" s="2">
        <v>0.5</v>
      </c>
      <c r="F119" s="2">
        <v>5.4</v>
      </c>
      <c r="G119" s="2">
        <v>0.4</v>
      </c>
      <c r="H119" s="2">
        <f t="shared" si="19"/>
        <v>0</v>
      </c>
      <c r="I119" s="2">
        <f t="shared" si="20"/>
        <v>0</v>
      </c>
      <c r="J119" s="2">
        <f t="shared" si="21"/>
        <v>0</v>
      </c>
      <c r="K119" s="52" t="str">
        <f t="shared" si="53"/>
        <v xml:space="preserve"> </v>
      </c>
      <c r="L119" s="50" t="str">
        <f t="shared" si="49"/>
        <v>--</v>
      </c>
      <c r="M119" s="50" t="str">
        <f t="shared" si="32"/>
        <v>--</v>
      </c>
      <c r="N119" s="50" t="str">
        <f t="shared" si="50"/>
        <v>--</v>
      </c>
      <c r="O119" s="50" t="str">
        <f t="shared" si="48"/>
        <v>--</v>
      </c>
      <c r="P119" s="50" t="str">
        <f t="shared" si="51"/>
        <v>--</v>
      </c>
      <c r="Q119" s="60" t="s">
        <v>309</v>
      </c>
      <c r="R119" s="11"/>
      <c r="S119" s="20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</row>
    <row r="120" spans="1:39" ht="9" customHeight="1" x14ac:dyDescent="0.2">
      <c r="A120" s="55" t="s">
        <v>327</v>
      </c>
      <c r="B120" s="3"/>
      <c r="D120" s="2">
        <v>374</v>
      </c>
      <c r="E120" s="2">
        <v>67</v>
      </c>
      <c r="F120" s="2">
        <v>17</v>
      </c>
      <c r="G120" s="2">
        <v>2.2000000000000002</v>
      </c>
      <c r="H120" s="2">
        <f t="shared" si="19"/>
        <v>0</v>
      </c>
      <c r="I120" s="2">
        <f t="shared" si="20"/>
        <v>0</v>
      </c>
      <c r="J120" s="2">
        <f t="shared" si="21"/>
        <v>0</v>
      </c>
      <c r="K120" s="52" t="str">
        <f t="shared" si="53"/>
        <v xml:space="preserve"> </v>
      </c>
      <c r="L120" s="50" t="str">
        <f t="shared" si="49"/>
        <v>--</v>
      </c>
      <c r="M120" s="50" t="str">
        <f t="shared" si="32"/>
        <v>--</v>
      </c>
      <c r="N120" s="50" t="str">
        <f t="shared" si="50"/>
        <v>--</v>
      </c>
      <c r="O120" s="50" t="str">
        <f t="shared" si="48"/>
        <v>--</v>
      </c>
      <c r="P120" s="50" t="str">
        <f t="shared" si="51"/>
        <v>--</v>
      </c>
      <c r="Q120" s="60" t="s">
        <v>342</v>
      </c>
      <c r="R120" s="11"/>
      <c r="S120" s="59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</row>
    <row r="121" spans="1:39" ht="9" customHeight="1" x14ac:dyDescent="0.2">
      <c r="A121" s="55" t="s">
        <v>326</v>
      </c>
      <c r="B121" s="3" t="s">
        <v>328</v>
      </c>
      <c r="C121" s="2">
        <v>6.5</v>
      </c>
      <c r="D121" s="2">
        <v>374</v>
      </c>
      <c r="E121" s="2">
        <v>67</v>
      </c>
      <c r="F121" s="2">
        <v>17</v>
      </c>
      <c r="G121" s="2">
        <v>2.2000000000000002</v>
      </c>
      <c r="H121" s="2">
        <f t="shared" ref="H121" si="54">IF(ISNUMBER(C121),((C121*R121)/100)*E121,(R121/100)*E121)</f>
        <v>0</v>
      </c>
      <c r="I121" s="2">
        <f t="shared" ref="I121" si="55">IF(ISNUMBER(C121),((C121*R121)/100)*F121,(R121/100)*F121)</f>
        <v>0</v>
      </c>
      <c r="J121" s="2">
        <f t="shared" ref="J121" si="56">IF(ISNUMBER(C121),((C121*R121)/100)*G121,(R121/100)*G121)</f>
        <v>0</v>
      </c>
      <c r="K121" s="52" t="str">
        <f t="shared" si="53"/>
        <v xml:space="preserve"> </v>
      </c>
      <c r="L121" s="50" t="str">
        <f t="shared" si="49"/>
        <v>--</v>
      </c>
      <c r="M121" s="50" t="str">
        <f t="shared" si="32"/>
        <v>--</v>
      </c>
      <c r="N121" s="50" t="str">
        <f t="shared" si="50"/>
        <v>--</v>
      </c>
      <c r="O121" s="50" t="str">
        <f t="shared" si="48"/>
        <v>--</v>
      </c>
      <c r="P121" s="50" t="str">
        <f t="shared" si="51"/>
        <v>--</v>
      </c>
      <c r="Q121" s="60" t="s">
        <v>342</v>
      </c>
      <c r="R121" s="11"/>
      <c r="S121" s="20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</row>
    <row r="122" spans="1:39" ht="9" customHeight="1" x14ac:dyDescent="0.2">
      <c r="A122" s="55" t="s">
        <v>80</v>
      </c>
      <c r="B122" s="3"/>
      <c r="D122" s="2">
        <v>240</v>
      </c>
      <c r="E122" s="2">
        <v>25.8</v>
      </c>
      <c r="F122" s="2">
        <v>5.2</v>
      </c>
      <c r="G122" s="2">
        <v>13.6</v>
      </c>
      <c r="H122" s="2">
        <f t="shared" si="19"/>
        <v>0</v>
      </c>
      <c r="I122" s="2">
        <f t="shared" si="20"/>
        <v>0</v>
      </c>
      <c r="J122" s="2">
        <f t="shared" si="21"/>
        <v>0</v>
      </c>
      <c r="K122" s="52" t="str">
        <f t="shared" si="53"/>
        <v xml:space="preserve"> </v>
      </c>
      <c r="L122" s="50" t="str">
        <f t="shared" si="49"/>
        <v>--</v>
      </c>
      <c r="M122" s="50" t="str">
        <f t="shared" si="32"/>
        <v>--</v>
      </c>
      <c r="N122" s="50" t="str">
        <f t="shared" si="50"/>
        <v>--</v>
      </c>
      <c r="O122" s="50" t="str">
        <f t="shared" si="48"/>
        <v>--</v>
      </c>
      <c r="P122" s="50" t="str">
        <f t="shared" si="51"/>
        <v>--</v>
      </c>
      <c r="Q122" s="60"/>
      <c r="R122" s="11"/>
      <c r="S122" s="20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</row>
    <row r="123" spans="1:39" ht="9" customHeight="1" x14ac:dyDescent="0.2">
      <c r="A123" s="55" t="s">
        <v>83</v>
      </c>
      <c r="B123" s="3"/>
      <c r="D123" s="2">
        <v>347</v>
      </c>
      <c r="E123" s="2">
        <v>37.1</v>
      </c>
      <c r="F123" s="2">
        <v>27.9</v>
      </c>
      <c r="G123" s="2">
        <v>9.6999999999999993</v>
      </c>
      <c r="H123" s="2">
        <f t="shared" si="19"/>
        <v>0</v>
      </c>
      <c r="I123" s="2">
        <f t="shared" si="20"/>
        <v>0</v>
      </c>
      <c r="J123" s="2">
        <f t="shared" si="21"/>
        <v>0</v>
      </c>
      <c r="K123" s="52" t="str">
        <f t="shared" si="53"/>
        <v xml:space="preserve"> </v>
      </c>
      <c r="L123" s="50" t="str">
        <f t="shared" si="49"/>
        <v>--</v>
      </c>
      <c r="M123" s="50" t="str">
        <f t="shared" si="32"/>
        <v>--</v>
      </c>
      <c r="N123" s="50" t="str">
        <f t="shared" si="50"/>
        <v>--</v>
      </c>
      <c r="O123" s="50" t="str">
        <f t="shared" si="48"/>
        <v>--</v>
      </c>
      <c r="P123" s="50" t="str">
        <f t="shared" si="51"/>
        <v>--</v>
      </c>
      <c r="Q123" s="61" t="s">
        <v>309</v>
      </c>
      <c r="R123" s="11"/>
      <c r="S123" s="59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</row>
    <row r="124" spans="1:39" ht="9" customHeight="1" x14ac:dyDescent="0.2">
      <c r="A124" s="55" t="s">
        <v>339</v>
      </c>
      <c r="B124" s="3" t="s">
        <v>338</v>
      </c>
      <c r="C124" s="2">
        <v>6</v>
      </c>
      <c r="D124" s="2">
        <v>347</v>
      </c>
      <c r="E124" s="2">
        <v>37.1</v>
      </c>
      <c r="F124" s="2">
        <v>27.9</v>
      </c>
      <c r="G124" s="2">
        <v>9.6999999999999993</v>
      </c>
      <c r="H124" s="2">
        <f t="shared" ref="H124:H195" si="57">IF(ISNUMBER(C124),((C124*R124)/100)*E124,(R124/100)*E124)</f>
        <v>0</v>
      </c>
      <c r="I124" s="2">
        <f t="shared" ref="I124:I195" si="58">IF(ISNUMBER(C124),((C124*R124)/100)*F124,(R124/100)*F124)</f>
        <v>0</v>
      </c>
      <c r="J124" s="2">
        <f t="shared" ref="J124:J195" si="59">IF(ISNUMBER(C124),((C124*R124)/100)*G124,(R124/100)*G124)</f>
        <v>0</v>
      </c>
      <c r="K124" s="52" t="str">
        <f t="shared" si="53"/>
        <v xml:space="preserve"> </v>
      </c>
      <c r="L124" s="50" t="str">
        <f t="shared" si="49"/>
        <v>--</v>
      </c>
      <c r="M124" s="50" t="str">
        <f t="shared" si="32"/>
        <v>--</v>
      </c>
      <c r="N124" s="50" t="str">
        <f t="shared" si="50"/>
        <v>--</v>
      </c>
      <c r="O124" s="50" t="str">
        <f t="shared" si="48"/>
        <v>--</v>
      </c>
      <c r="P124" s="50" t="str">
        <f t="shared" si="51"/>
        <v>--</v>
      </c>
      <c r="Q124" s="61" t="s">
        <v>309</v>
      </c>
      <c r="R124" s="11"/>
      <c r="S124" s="59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</row>
    <row r="125" spans="1:39" ht="9" customHeight="1" x14ac:dyDescent="0.2">
      <c r="A125" s="55" t="s">
        <v>81</v>
      </c>
      <c r="B125" s="3" t="s">
        <v>82</v>
      </c>
      <c r="C125" s="2">
        <f>(17+18+18+17+18+18)/60</f>
        <v>1.7666666666666666</v>
      </c>
      <c r="D125" s="2">
        <v>347</v>
      </c>
      <c r="E125" s="2">
        <v>37.1</v>
      </c>
      <c r="F125" s="2">
        <v>27.9</v>
      </c>
      <c r="G125" s="2">
        <v>9.6999999999999993</v>
      </c>
      <c r="H125" s="2">
        <f t="shared" si="57"/>
        <v>0</v>
      </c>
      <c r="I125" s="2">
        <f t="shared" si="58"/>
        <v>0</v>
      </c>
      <c r="J125" s="2">
        <f t="shared" si="59"/>
        <v>0</v>
      </c>
      <c r="K125" s="52" t="str">
        <f t="shared" si="53"/>
        <v xml:space="preserve"> </v>
      </c>
      <c r="L125" s="50" t="str">
        <f t="shared" si="49"/>
        <v>--</v>
      </c>
      <c r="M125" s="50" t="str">
        <f t="shared" si="32"/>
        <v>--</v>
      </c>
      <c r="N125" s="50" t="str">
        <f t="shared" si="50"/>
        <v>--</v>
      </c>
      <c r="O125" s="50" t="str">
        <f t="shared" si="48"/>
        <v>--</v>
      </c>
      <c r="P125" s="50" t="str">
        <f t="shared" si="51"/>
        <v>--</v>
      </c>
      <c r="Q125" s="61" t="s">
        <v>309</v>
      </c>
      <c r="R125" s="11"/>
      <c r="S125" s="20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</row>
    <row r="126" spans="1:39" ht="9" customHeight="1" x14ac:dyDescent="0.2">
      <c r="A126" s="55" t="s">
        <v>84</v>
      </c>
      <c r="B126" s="3"/>
      <c r="D126" s="2">
        <v>557</v>
      </c>
      <c r="E126" s="2">
        <v>26</v>
      </c>
      <c r="F126" s="2">
        <v>20.2</v>
      </c>
      <c r="G126" s="2">
        <v>45.6</v>
      </c>
      <c r="H126" s="2">
        <f t="shared" si="57"/>
        <v>0</v>
      </c>
      <c r="I126" s="2">
        <f t="shared" si="58"/>
        <v>0</v>
      </c>
      <c r="J126" s="2">
        <f t="shared" si="59"/>
        <v>0</v>
      </c>
      <c r="K126" s="52" t="str">
        <f t="shared" si="53"/>
        <v xml:space="preserve"> </v>
      </c>
      <c r="L126" s="50" t="str">
        <f t="shared" si="49"/>
        <v>--</v>
      </c>
      <c r="M126" s="50" t="str">
        <f t="shared" si="32"/>
        <v>--</v>
      </c>
      <c r="N126" s="50" t="str">
        <f t="shared" si="50"/>
        <v>--</v>
      </c>
      <c r="O126" s="50" t="str">
        <f t="shared" si="48"/>
        <v>--</v>
      </c>
      <c r="P126" s="50" t="str">
        <f t="shared" si="51"/>
        <v>--</v>
      </c>
      <c r="Q126" s="61" t="s">
        <v>309</v>
      </c>
      <c r="R126" s="11"/>
      <c r="S126" s="59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</row>
    <row r="127" spans="1:39" ht="9" customHeight="1" x14ac:dyDescent="0.2">
      <c r="A127" s="55" t="s">
        <v>371</v>
      </c>
      <c r="B127" s="91" t="s">
        <v>370</v>
      </c>
      <c r="C127" s="2">
        <f>55/4</f>
        <v>13.75</v>
      </c>
      <c r="D127" s="2">
        <v>557</v>
      </c>
      <c r="E127" s="2">
        <v>26</v>
      </c>
      <c r="F127" s="2">
        <v>20.2</v>
      </c>
      <c r="G127" s="2">
        <v>45.6</v>
      </c>
      <c r="H127" s="2">
        <f t="shared" ref="H127" si="60">IF(ISNUMBER(C127),((C127*R127)/100)*E127,(R127/100)*E127)</f>
        <v>0</v>
      </c>
      <c r="I127" s="2">
        <f t="shared" ref="I127" si="61">IF(ISNUMBER(C127),((C127*R127)/100)*F127,(R127/100)*F127)</f>
        <v>0</v>
      </c>
      <c r="J127" s="2">
        <f t="shared" ref="J127" si="62">IF(ISNUMBER(C127),((C127*R127)/100)*G127,(R127/100)*G127)</f>
        <v>0</v>
      </c>
      <c r="K127" s="52" t="str">
        <f t="shared" si="53"/>
        <v xml:space="preserve"> </v>
      </c>
      <c r="L127" s="50" t="str">
        <f t="shared" si="49"/>
        <v>--</v>
      </c>
      <c r="M127" s="50" t="str">
        <f t="shared" si="32"/>
        <v>--</v>
      </c>
      <c r="N127" s="50" t="str">
        <f t="shared" si="50"/>
        <v>--</v>
      </c>
      <c r="O127" s="50" t="str">
        <f t="shared" si="48"/>
        <v>--</v>
      </c>
      <c r="P127" s="50" t="str">
        <f t="shared" si="51"/>
        <v>--</v>
      </c>
      <c r="Q127" s="60" t="s">
        <v>309</v>
      </c>
      <c r="R127" s="11"/>
      <c r="S127" s="59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</row>
    <row r="128" spans="1:39" ht="9" customHeight="1" x14ac:dyDescent="0.2">
      <c r="A128" s="55" t="s">
        <v>307</v>
      </c>
      <c r="B128" s="3"/>
      <c r="D128" s="2">
        <v>356</v>
      </c>
      <c r="E128" s="2">
        <v>58.7</v>
      </c>
      <c r="F128" s="2">
        <v>11.2</v>
      </c>
      <c r="G128" s="2">
        <v>2.4</v>
      </c>
      <c r="H128" s="2">
        <f t="shared" si="57"/>
        <v>0</v>
      </c>
      <c r="I128" s="2">
        <f t="shared" si="58"/>
        <v>0</v>
      </c>
      <c r="J128" s="2">
        <f t="shared" si="59"/>
        <v>0</v>
      </c>
      <c r="K128" s="52" t="str">
        <f t="shared" ref="K128:K163" si="63">IF(ISNUMBER(R128),IF(ISNUMBER(C128),((C128*R128)/100)*D128,(R128/100)*D128)," ")</f>
        <v xml:space="preserve"> </v>
      </c>
      <c r="L128" s="50" t="str">
        <f t="shared" si="49"/>
        <v>--</v>
      </c>
      <c r="M128" s="50" t="str">
        <f t="shared" si="32"/>
        <v>--</v>
      </c>
      <c r="N128" s="50" t="str">
        <f t="shared" si="50"/>
        <v>--</v>
      </c>
      <c r="O128" s="50" t="str">
        <f t="shared" si="48"/>
        <v>--</v>
      </c>
      <c r="P128" s="50" t="str">
        <f t="shared" si="51"/>
        <v>--</v>
      </c>
      <c r="Q128" s="61" t="s">
        <v>309</v>
      </c>
      <c r="R128" s="11"/>
      <c r="S128" s="20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</row>
    <row r="129" spans="1:39" ht="9" customHeight="1" x14ac:dyDescent="0.2">
      <c r="A129" s="55" t="s">
        <v>85</v>
      </c>
      <c r="B129" s="3"/>
      <c r="D129" s="2">
        <v>346</v>
      </c>
      <c r="E129" s="2">
        <v>0</v>
      </c>
      <c r="F129" s="2">
        <v>22</v>
      </c>
      <c r="G129" s="2">
        <v>28.6</v>
      </c>
      <c r="H129" s="2">
        <f t="shared" si="57"/>
        <v>0</v>
      </c>
      <c r="I129" s="2">
        <f t="shared" si="58"/>
        <v>0</v>
      </c>
      <c r="J129" s="2">
        <f t="shared" si="59"/>
        <v>0</v>
      </c>
      <c r="K129" s="52" t="str">
        <f t="shared" si="63"/>
        <v xml:space="preserve"> </v>
      </c>
      <c r="L129" s="50" t="str">
        <f t="shared" si="49"/>
        <v>--</v>
      </c>
      <c r="M129" s="50" t="str">
        <f t="shared" si="32"/>
        <v>--</v>
      </c>
      <c r="N129" s="50" t="str">
        <f t="shared" si="50"/>
        <v>--</v>
      </c>
      <c r="O129" s="50" t="str">
        <f t="shared" si="48"/>
        <v>--</v>
      </c>
      <c r="P129" s="50" t="str">
        <f t="shared" si="51"/>
        <v>--</v>
      </c>
      <c r="Q129" s="60" t="s">
        <v>24</v>
      </c>
      <c r="R129" s="11"/>
      <c r="S129" s="26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</row>
    <row r="130" spans="1:39" ht="9" customHeight="1" x14ac:dyDescent="0.2">
      <c r="A130" s="55" t="s">
        <v>86</v>
      </c>
      <c r="B130" s="3"/>
      <c r="D130" s="2">
        <v>321</v>
      </c>
      <c r="E130" s="2">
        <v>60</v>
      </c>
      <c r="F130" s="2">
        <v>11.7</v>
      </c>
      <c r="G130" s="2">
        <v>8</v>
      </c>
      <c r="H130" s="2">
        <f t="shared" si="57"/>
        <v>0</v>
      </c>
      <c r="I130" s="2">
        <f t="shared" si="58"/>
        <v>0</v>
      </c>
      <c r="J130" s="2">
        <f t="shared" si="59"/>
        <v>0</v>
      </c>
      <c r="K130" s="52" t="str">
        <f t="shared" si="63"/>
        <v xml:space="preserve"> </v>
      </c>
      <c r="L130" s="50" t="str">
        <f t="shared" si="49"/>
        <v>--</v>
      </c>
      <c r="M130" s="50" t="str">
        <f t="shared" si="32"/>
        <v>--</v>
      </c>
      <c r="N130" s="50" t="str">
        <f t="shared" si="50"/>
        <v>--</v>
      </c>
      <c r="O130" s="50" t="str">
        <f t="shared" si="48"/>
        <v>--</v>
      </c>
      <c r="P130" s="50" t="str">
        <f t="shared" si="51"/>
        <v>--</v>
      </c>
      <c r="Q130" s="60" t="s">
        <v>342</v>
      </c>
      <c r="R130" s="11"/>
      <c r="S130" s="59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</row>
    <row r="131" spans="1:39" ht="9" customHeight="1" x14ac:dyDescent="0.2">
      <c r="A131" s="55" t="s">
        <v>87</v>
      </c>
      <c r="B131" s="3"/>
      <c r="D131" s="2">
        <v>240</v>
      </c>
      <c r="E131" s="2">
        <v>5.2</v>
      </c>
      <c r="F131" s="2">
        <v>19.5</v>
      </c>
      <c r="G131" s="2">
        <v>10</v>
      </c>
      <c r="H131" s="2">
        <f t="shared" si="57"/>
        <v>0</v>
      </c>
      <c r="I131" s="2">
        <f t="shared" si="58"/>
        <v>0</v>
      </c>
      <c r="J131" s="2">
        <f t="shared" si="59"/>
        <v>0</v>
      </c>
      <c r="K131" s="52" t="str">
        <f t="shared" si="63"/>
        <v xml:space="preserve"> </v>
      </c>
      <c r="L131" s="50" t="str">
        <f t="shared" si="49"/>
        <v>--</v>
      </c>
      <c r="M131" s="50" t="str">
        <f t="shared" si="32"/>
        <v>--</v>
      </c>
      <c r="N131" s="50" t="str">
        <f t="shared" si="50"/>
        <v>--</v>
      </c>
      <c r="O131" s="50" t="str">
        <f t="shared" si="48"/>
        <v>--</v>
      </c>
      <c r="P131" s="50" t="str">
        <f t="shared" si="51"/>
        <v>--</v>
      </c>
      <c r="Q131" s="61" t="s">
        <v>24</v>
      </c>
      <c r="R131" s="11"/>
      <c r="S131" s="26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</row>
    <row r="132" spans="1:39" ht="9" customHeight="1" x14ac:dyDescent="0.2">
      <c r="A132" s="55" t="s">
        <v>88</v>
      </c>
      <c r="B132" s="3" t="s">
        <v>89</v>
      </c>
      <c r="C132" s="2">
        <v>110</v>
      </c>
      <c r="D132" s="2">
        <v>240</v>
      </c>
      <c r="E132" s="2">
        <v>5.2</v>
      </c>
      <c r="F132" s="2">
        <v>19.5</v>
      </c>
      <c r="G132" s="2">
        <v>10</v>
      </c>
      <c r="H132" s="2">
        <f t="shared" si="57"/>
        <v>0</v>
      </c>
      <c r="I132" s="2">
        <f t="shared" si="58"/>
        <v>0</v>
      </c>
      <c r="J132" s="2">
        <f t="shared" si="59"/>
        <v>0</v>
      </c>
      <c r="K132" s="52" t="str">
        <f t="shared" si="63"/>
        <v xml:space="preserve"> </v>
      </c>
      <c r="L132" s="50" t="str">
        <f t="shared" si="49"/>
        <v>--</v>
      </c>
      <c r="M132" s="50" t="str">
        <f t="shared" si="32"/>
        <v>--</v>
      </c>
      <c r="N132" s="50" t="str">
        <f t="shared" si="50"/>
        <v>--</v>
      </c>
      <c r="O132" s="50" t="str">
        <f t="shared" si="48"/>
        <v>--</v>
      </c>
      <c r="P132" s="50" t="str">
        <f t="shared" si="51"/>
        <v>--</v>
      </c>
      <c r="Q132" s="61" t="s">
        <v>24</v>
      </c>
      <c r="R132" s="11"/>
      <c r="S132" s="26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</row>
    <row r="133" spans="1:39" ht="9" customHeight="1" x14ac:dyDescent="0.2">
      <c r="A133" s="55" t="s">
        <v>340</v>
      </c>
      <c r="B133" s="3"/>
      <c r="D133" s="2">
        <v>122</v>
      </c>
      <c r="E133" s="2">
        <v>10</v>
      </c>
      <c r="F133" s="2">
        <v>5.9</v>
      </c>
      <c r="G133" s="2">
        <v>5.0999999999999996</v>
      </c>
      <c r="H133" s="2">
        <f t="shared" ref="H133" si="64">IF(ISNUMBER(C133),((C133*R133)/100)*E133,(R133/100)*E133)</f>
        <v>0</v>
      </c>
      <c r="I133" s="2">
        <f t="shared" ref="I133" si="65">IF(ISNUMBER(C133),((C133*R133)/100)*F133,(R133/100)*F133)</f>
        <v>0</v>
      </c>
      <c r="J133" s="2">
        <f t="shared" ref="J133" si="66">IF(ISNUMBER(C133),((C133*R133)/100)*G133,(R133/100)*G133)</f>
        <v>0</v>
      </c>
      <c r="K133" s="52" t="str">
        <f t="shared" si="63"/>
        <v xml:space="preserve"> </v>
      </c>
      <c r="L133" s="50" t="str">
        <f t="shared" si="49"/>
        <v>--</v>
      </c>
      <c r="M133" s="50" t="str">
        <f t="shared" si="32"/>
        <v>--</v>
      </c>
      <c r="N133" s="50" t="str">
        <f t="shared" si="50"/>
        <v>--</v>
      </c>
      <c r="O133" s="50" t="str">
        <f t="shared" si="48"/>
        <v>--</v>
      </c>
      <c r="P133" s="50" t="str">
        <f t="shared" si="51"/>
        <v>--</v>
      </c>
      <c r="Q133" s="61" t="s">
        <v>329</v>
      </c>
      <c r="R133" s="11"/>
      <c r="S133" s="59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</row>
    <row r="134" spans="1:39" ht="9" customHeight="1" x14ac:dyDescent="0.2">
      <c r="A134" s="55" t="s">
        <v>90</v>
      </c>
      <c r="B134" s="3"/>
      <c r="D134" s="2">
        <v>18</v>
      </c>
      <c r="E134" s="2">
        <v>1.1000000000000001</v>
      </c>
      <c r="F134" s="2">
        <v>1.8</v>
      </c>
      <c r="G134" s="2">
        <v>0</v>
      </c>
      <c r="H134" s="2">
        <f t="shared" si="57"/>
        <v>0</v>
      </c>
      <c r="I134" s="2">
        <f t="shared" si="58"/>
        <v>0</v>
      </c>
      <c r="J134" s="2">
        <f t="shared" si="59"/>
        <v>0</v>
      </c>
      <c r="K134" s="52" t="str">
        <f t="shared" si="63"/>
        <v xml:space="preserve"> </v>
      </c>
      <c r="L134" s="50" t="str">
        <f t="shared" si="49"/>
        <v>--</v>
      </c>
      <c r="M134" s="50" t="str">
        <f t="shared" si="32"/>
        <v>--</v>
      </c>
      <c r="N134" s="50" t="str">
        <f t="shared" si="50"/>
        <v>--</v>
      </c>
      <c r="O134" s="50" t="str">
        <f t="shared" si="48"/>
        <v>--</v>
      </c>
      <c r="P134" s="50" t="str">
        <f t="shared" si="51"/>
        <v>--</v>
      </c>
      <c r="Q134" s="60"/>
      <c r="R134" s="11"/>
      <c r="S134" s="26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</row>
    <row r="135" spans="1:39" ht="9" customHeight="1" x14ac:dyDescent="0.2">
      <c r="A135" s="55" t="s">
        <v>91</v>
      </c>
      <c r="B135" s="3"/>
      <c r="D135" s="2">
        <v>65</v>
      </c>
      <c r="E135" s="2">
        <v>13.6</v>
      </c>
      <c r="F135" s="2">
        <v>0.6</v>
      </c>
      <c r="G135" s="2">
        <v>0.3</v>
      </c>
      <c r="H135" s="2">
        <f t="shared" si="57"/>
        <v>0</v>
      </c>
      <c r="I135" s="2">
        <f t="shared" si="58"/>
        <v>0</v>
      </c>
      <c r="J135" s="2">
        <f t="shared" si="59"/>
        <v>0</v>
      </c>
      <c r="K135" s="52" t="str">
        <f t="shared" si="63"/>
        <v xml:space="preserve"> </v>
      </c>
      <c r="L135" s="50" t="str">
        <f t="shared" si="49"/>
        <v>--</v>
      </c>
      <c r="M135" s="50" t="str">
        <f t="shared" si="32"/>
        <v>--</v>
      </c>
      <c r="N135" s="50" t="str">
        <f t="shared" si="50"/>
        <v>--</v>
      </c>
      <c r="O135" s="50" t="str">
        <f t="shared" si="48"/>
        <v>--</v>
      </c>
      <c r="P135" s="50" t="str">
        <f t="shared" si="51"/>
        <v>--</v>
      </c>
      <c r="Q135" s="60"/>
      <c r="R135" s="11"/>
      <c r="S135" s="20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</row>
    <row r="136" spans="1:39" ht="9" customHeight="1" x14ac:dyDescent="0.2">
      <c r="A136" s="55" t="s">
        <v>278</v>
      </c>
      <c r="B136" s="3"/>
      <c r="D136" s="2">
        <v>79</v>
      </c>
      <c r="G136" s="2">
        <v>0</v>
      </c>
      <c r="H136" s="2">
        <f t="shared" si="57"/>
        <v>0</v>
      </c>
      <c r="I136" s="2">
        <f t="shared" si="58"/>
        <v>0</v>
      </c>
      <c r="J136" s="2">
        <f t="shared" si="59"/>
        <v>0</v>
      </c>
      <c r="K136" s="52" t="str">
        <f t="shared" si="63"/>
        <v xml:space="preserve"> </v>
      </c>
      <c r="L136" s="50" t="str">
        <f t="shared" si="49"/>
        <v>--</v>
      </c>
      <c r="M136" s="50" t="str">
        <f t="shared" si="32"/>
        <v>--</v>
      </c>
      <c r="N136" s="50" t="str">
        <f t="shared" si="50"/>
        <v>--</v>
      </c>
      <c r="O136" s="50" t="str">
        <f t="shared" si="48"/>
        <v>--</v>
      </c>
      <c r="P136" s="50" t="str">
        <f t="shared" si="51"/>
        <v>--</v>
      </c>
      <c r="Q136" s="60"/>
      <c r="R136" s="11"/>
      <c r="S136" s="20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</row>
    <row r="137" spans="1:39" ht="9" customHeight="1" x14ac:dyDescent="0.2">
      <c r="A137" s="55" t="s">
        <v>92</v>
      </c>
      <c r="B137" s="3"/>
      <c r="D137" s="2">
        <v>61</v>
      </c>
      <c r="E137" s="2">
        <v>9</v>
      </c>
      <c r="F137" s="2">
        <v>0.7</v>
      </c>
      <c r="G137" s="2">
        <v>0.4</v>
      </c>
      <c r="H137" s="2">
        <f t="shared" si="57"/>
        <v>0</v>
      </c>
      <c r="I137" s="2">
        <f t="shared" si="58"/>
        <v>0</v>
      </c>
      <c r="J137" s="2">
        <f t="shared" si="59"/>
        <v>0</v>
      </c>
      <c r="K137" s="52" t="str">
        <f t="shared" si="63"/>
        <v xml:space="preserve"> </v>
      </c>
      <c r="L137" s="50" t="str">
        <f t="shared" si="49"/>
        <v>--</v>
      </c>
      <c r="M137" s="50" t="str">
        <f t="shared" si="32"/>
        <v>--</v>
      </c>
      <c r="N137" s="50" t="str">
        <f t="shared" si="50"/>
        <v>--</v>
      </c>
      <c r="O137" s="50" t="str">
        <f t="shared" si="48"/>
        <v>--</v>
      </c>
      <c r="P137" s="50" t="str">
        <f t="shared" si="51"/>
        <v>--</v>
      </c>
      <c r="Q137" s="60"/>
      <c r="R137" s="11"/>
      <c r="S137" s="20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</row>
    <row r="138" spans="1:39" ht="9" customHeight="1" x14ac:dyDescent="0.2">
      <c r="A138" s="55" t="s">
        <v>93</v>
      </c>
      <c r="B138" s="3"/>
      <c r="D138" s="2">
        <v>46</v>
      </c>
      <c r="E138" s="2">
        <v>4.8</v>
      </c>
      <c r="F138" s="2">
        <v>3.1</v>
      </c>
      <c r="G138" s="2">
        <v>1.6</v>
      </c>
      <c r="H138" s="2">
        <f t="shared" si="57"/>
        <v>0</v>
      </c>
      <c r="I138" s="2">
        <f t="shared" si="58"/>
        <v>0</v>
      </c>
      <c r="J138" s="2">
        <f t="shared" si="59"/>
        <v>0</v>
      </c>
      <c r="K138" s="52" t="str">
        <f t="shared" si="63"/>
        <v xml:space="preserve"> </v>
      </c>
      <c r="L138" s="50" t="str">
        <f t="shared" si="49"/>
        <v>--</v>
      </c>
      <c r="M138" s="50" t="str">
        <f t="shared" si="32"/>
        <v>--</v>
      </c>
      <c r="N138" s="50" t="str">
        <f t="shared" si="50"/>
        <v>--</v>
      </c>
      <c r="O138" s="50" t="str">
        <f t="shared" si="48"/>
        <v>--</v>
      </c>
      <c r="P138" s="50" t="str">
        <f t="shared" si="51"/>
        <v>--</v>
      </c>
      <c r="Q138" s="60" t="s">
        <v>24</v>
      </c>
      <c r="R138" s="11"/>
      <c r="S138" s="20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</row>
    <row r="139" spans="1:39" ht="9" customHeight="1" x14ac:dyDescent="0.2">
      <c r="A139" s="55" t="s">
        <v>94</v>
      </c>
      <c r="B139" s="3"/>
      <c r="D139" s="2">
        <v>128</v>
      </c>
      <c r="E139" s="2">
        <v>3</v>
      </c>
      <c r="F139" s="2">
        <v>10</v>
      </c>
      <c r="G139" s="2">
        <v>8.5</v>
      </c>
      <c r="H139" s="2">
        <f t="shared" si="57"/>
        <v>0</v>
      </c>
      <c r="I139" s="2">
        <f t="shared" si="58"/>
        <v>0</v>
      </c>
      <c r="J139" s="2">
        <f t="shared" si="59"/>
        <v>0</v>
      </c>
      <c r="K139" s="52" t="str">
        <f t="shared" si="63"/>
        <v xml:space="preserve"> </v>
      </c>
      <c r="L139" s="50" t="str">
        <f t="shared" si="49"/>
        <v>--</v>
      </c>
      <c r="M139" s="50" t="str">
        <f t="shared" si="32"/>
        <v>--</v>
      </c>
      <c r="N139" s="50" t="str">
        <f t="shared" si="50"/>
        <v>--</v>
      </c>
      <c r="O139" s="50" t="str">
        <f t="shared" si="48"/>
        <v>--</v>
      </c>
      <c r="P139" s="50" t="str">
        <f t="shared" si="51"/>
        <v>--</v>
      </c>
      <c r="Q139" s="60" t="s">
        <v>24</v>
      </c>
      <c r="R139" s="11"/>
      <c r="S139" s="59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</row>
    <row r="140" spans="1:39" ht="9" customHeight="1" x14ac:dyDescent="0.2">
      <c r="A140" s="55" t="s">
        <v>95</v>
      </c>
      <c r="B140" s="3"/>
      <c r="D140" s="2">
        <v>63</v>
      </c>
      <c r="E140" s="2">
        <v>5</v>
      </c>
      <c r="F140" s="2">
        <v>3.5</v>
      </c>
      <c r="G140" s="2">
        <v>1.8</v>
      </c>
      <c r="H140" s="2">
        <f t="shared" si="57"/>
        <v>0</v>
      </c>
      <c r="I140" s="2">
        <f t="shared" si="58"/>
        <v>0</v>
      </c>
      <c r="J140" s="2">
        <f t="shared" si="59"/>
        <v>0</v>
      </c>
      <c r="K140" s="52" t="str">
        <f t="shared" si="63"/>
        <v xml:space="preserve"> </v>
      </c>
      <c r="L140" s="50" t="str">
        <f t="shared" si="49"/>
        <v>--</v>
      </c>
      <c r="M140" s="50" t="str">
        <f t="shared" si="32"/>
        <v>--</v>
      </c>
      <c r="N140" s="50" t="str">
        <f t="shared" si="50"/>
        <v>--</v>
      </c>
      <c r="O140" s="50" t="str">
        <f t="shared" si="48"/>
        <v>--</v>
      </c>
      <c r="P140" s="50" t="str">
        <f t="shared" si="51"/>
        <v>--</v>
      </c>
      <c r="Q140" s="60" t="s">
        <v>24</v>
      </c>
      <c r="R140" s="11"/>
      <c r="S140" s="89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</row>
    <row r="141" spans="1:39" ht="9" customHeight="1" x14ac:dyDescent="0.2">
      <c r="A141" s="55" t="s">
        <v>96</v>
      </c>
      <c r="B141" s="3"/>
      <c r="D141" s="2">
        <v>49</v>
      </c>
      <c r="E141" s="2">
        <v>5</v>
      </c>
      <c r="F141" s="2">
        <v>3.5</v>
      </c>
      <c r="G141" s="2">
        <v>1.8</v>
      </c>
      <c r="H141" s="2">
        <f t="shared" si="57"/>
        <v>0</v>
      </c>
      <c r="I141" s="2">
        <f t="shared" si="58"/>
        <v>0</v>
      </c>
      <c r="J141" s="2">
        <f t="shared" si="59"/>
        <v>0</v>
      </c>
      <c r="K141" s="52" t="str">
        <f t="shared" si="63"/>
        <v xml:space="preserve"> </v>
      </c>
      <c r="L141" s="50" t="str">
        <f t="shared" si="49"/>
        <v>--</v>
      </c>
      <c r="M141" s="50" t="str">
        <f t="shared" si="32"/>
        <v>--</v>
      </c>
      <c r="N141" s="50" t="str">
        <f t="shared" si="50"/>
        <v>--</v>
      </c>
      <c r="O141" s="50" t="str">
        <f t="shared" si="48"/>
        <v>--</v>
      </c>
      <c r="P141" s="50" t="str">
        <f t="shared" si="51"/>
        <v>--</v>
      </c>
      <c r="Q141" s="60" t="s">
        <v>24</v>
      </c>
      <c r="R141" s="11"/>
      <c r="S141" s="59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</row>
    <row r="142" spans="1:39" ht="9" customHeight="1" x14ac:dyDescent="0.2">
      <c r="A142" s="55" t="s">
        <v>97</v>
      </c>
      <c r="B142" s="3"/>
      <c r="D142" s="2">
        <v>33</v>
      </c>
      <c r="E142" s="2">
        <v>4.7</v>
      </c>
      <c r="F142" s="2">
        <v>3.4</v>
      </c>
      <c r="G142" s="2">
        <v>0.2</v>
      </c>
      <c r="H142" s="2">
        <f t="shared" si="57"/>
        <v>0</v>
      </c>
      <c r="I142" s="2">
        <f t="shared" si="58"/>
        <v>0</v>
      </c>
      <c r="J142" s="2">
        <f t="shared" si="59"/>
        <v>0</v>
      </c>
      <c r="K142" s="52" t="str">
        <f t="shared" si="63"/>
        <v xml:space="preserve"> </v>
      </c>
      <c r="L142" s="50" t="str">
        <f t="shared" si="49"/>
        <v>--</v>
      </c>
      <c r="M142" s="50" t="str">
        <f t="shared" si="32"/>
        <v>--</v>
      </c>
      <c r="N142" s="50" t="str">
        <f t="shared" si="50"/>
        <v>--</v>
      </c>
      <c r="O142" s="50" t="str">
        <f t="shared" si="48"/>
        <v>--</v>
      </c>
      <c r="P142" s="50" t="str">
        <f t="shared" si="51"/>
        <v>--</v>
      </c>
      <c r="Q142" s="60" t="s">
        <v>24</v>
      </c>
      <c r="R142" s="11"/>
      <c r="S142" s="59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</row>
    <row r="143" spans="1:39" ht="9" customHeight="1" x14ac:dyDescent="0.2">
      <c r="A143" s="55" t="s">
        <v>98</v>
      </c>
      <c r="B143" s="3"/>
      <c r="D143" s="2">
        <v>15</v>
      </c>
      <c r="E143" s="2">
        <v>1.1000000000000001</v>
      </c>
      <c r="F143" s="2">
        <v>1.8</v>
      </c>
      <c r="G143" s="2">
        <v>0.4</v>
      </c>
      <c r="H143" s="2">
        <f t="shared" si="57"/>
        <v>0</v>
      </c>
      <c r="I143" s="2">
        <f t="shared" si="58"/>
        <v>0</v>
      </c>
      <c r="J143" s="2">
        <f t="shared" si="59"/>
        <v>0</v>
      </c>
      <c r="K143" s="52" t="str">
        <f t="shared" si="63"/>
        <v xml:space="preserve"> </v>
      </c>
      <c r="L143" s="50" t="str">
        <f t="shared" si="49"/>
        <v>--</v>
      </c>
      <c r="M143" s="50" t="str">
        <f t="shared" si="32"/>
        <v>--</v>
      </c>
      <c r="N143" s="50" t="str">
        <f t="shared" si="50"/>
        <v>--</v>
      </c>
      <c r="O143" s="50" t="str">
        <f t="shared" si="48"/>
        <v>--</v>
      </c>
      <c r="P143" s="50" t="str">
        <f t="shared" si="51"/>
        <v>--</v>
      </c>
      <c r="Q143" s="60"/>
      <c r="R143" s="11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</row>
    <row r="144" spans="1:39" ht="9" customHeight="1" x14ac:dyDescent="0.2">
      <c r="A144" s="55" t="s">
        <v>99</v>
      </c>
      <c r="D144" s="2">
        <v>900</v>
      </c>
      <c r="E144" s="2">
        <v>8</v>
      </c>
      <c r="F144" s="2">
        <v>0.01</v>
      </c>
      <c r="G144" s="2">
        <v>91</v>
      </c>
      <c r="H144" s="2">
        <f t="shared" si="57"/>
        <v>0</v>
      </c>
      <c r="I144" s="2">
        <f t="shared" si="58"/>
        <v>0</v>
      </c>
      <c r="J144" s="2">
        <f t="shared" si="59"/>
        <v>0</v>
      </c>
      <c r="K144" s="52" t="str">
        <f t="shared" si="63"/>
        <v xml:space="preserve"> </v>
      </c>
      <c r="L144" s="50" t="str">
        <f t="shared" si="49"/>
        <v>--</v>
      </c>
      <c r="M144" s="50" t="str">
        <f t="shared" si="32"/>
        <v>--</v>
      </c>
      <c r="N144" s="50" t="str">
        <f t="shared" si="50"/>
        <v>--</v>
      </c>
      <c r="O144" s="50" t="str">
        <f t="shared" si="48"/>
        <v>--</v>
      </c>
      <c r="P144" s="50" t="str">
        <f t="shared" si="51"/>
        <v>--</v>
      </c>
      <c r="Q144" s="60"/>
      <c r="R144" s="11"/>
      <c r="S144" s="20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</row>
    <row r="145" spans="1:39" ht="9" customHeight="1" x14ac:dyDescent="0.2">
      <c r="A145" s="55" t="s">
        <v>100</v>
      </c>
      <c r="B145" s="2" t="s">
        <v>89</v>
      </c>
      <c r="C145" s="2">
        <v>1.77</v>
      </c>
      <c r="D145" s="2">
        <v>900</v>
      </c>
      <c r="E145" s="2">
        <v>8</v>
      </c>
      <c r="F145" s="2">
        <v>0.01</v>
      </c>
      <c r="G145" s="2">
        <v>91</v>
      </c>
      <c r="H145" s="2">
        <f t="shared" si="57"/>
        <v>0</v>
      </c>
      <c r="I145" s="2">
        <f t="shared" si="58"/>
        <v>0</v>
      </c>
      <c r="J145" s="2">
        <f t="shared" si="59"/>
        <v>0</v>
      </c>
      <c r="K145" s="52" t="str">
        <f t="shared" si="63"/>
        <v xml:space="preserve"> </v>
      </c>
      <c r="L145" s="50" t="str">
        <f t="shared" si="49"/>
        <v>--</v>
      </c>
      <c r="M145" s="50" t="str">
        <f t="shared" si="32"/>
        <v>--</v>
      </c>
      <c r="N145" s="50" t="str">
        <f t="shared" si="50"/>
        <v>--</v>
      </c>
      <c r="O145" s="50" t="str">
        <f t="shared" si="48"/>
        <v>--</v>
      </c>
      <c r="P145" s="50" t="str">
        <f t="shared" si="51"/>
        <v>--</v>
      </c>
      <c r="Q145" s="60"/>
      <c r="R145" s="11"/>
      <c r="S145" s="20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</row>
    <row r="146" spans="1:39" ht="9" customHeight="1" x14ac:dyDescent="0.2">
      <c r="A146" s="55" t="s">
        <v>101</v>
      </c>
      <c r="B146" s="3" t="s">
        <v>105</v>
      </c>
      <c r="D146" s="2">
        <v>296</v>
      </c>
      <c r="E146" s="2">
        <v>49.8</v>
      </c>
      <c r="F146" s="2">
        <v>21.1</v>
      </c>
      <c r="G146" s="2">
        <v>2.7</v>
      </c>
      <c r="H146" s="2">
        <f t="shared" si="57"/>
        <v>0</v>
      </c>
      <c r="I146" s="2">
        <f t="shared" si="58"/>
        <v>0</v>
      </c>
      <c r="J146" s="2">
        <f t="shared" si="59"/>
        <v>0</v>
      </c>
      <c r="K146" s="52" t="str">
        <f t="shared" si="63"/>
        <v xml:space="preserve"> </v>
      </c>
      <c r="L146" s="50" t="str">
        <f t="shared" si="49"/>
        <v>--</v>
      </c>
      <c r="M146" s="50" t="str">
        <f t="shared" si="32"/>
        <v>--</v>
      </c>
      <c r="N146" s="50" t="str">
        <f t="shared" si="50"/>
        <v>--</v>
      </c>
      <c r="O146" s="50" t="str">
        <f t="shared" si="48"/>
        <v>--</v>
      </c>
      <c r="P146" s="50" t="str">
        <f t="shared" si="51"/>
        <v>--</v>
      </c>
      <c r="Q146" s="61" t="s">
        <v>329</v>
      </c>
      <c r="R146" s="11"/>
      <c r="S146" s="20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</row>
    <row r="147" spans="1:39" ht="9" customHeight="1" x14ac:dyDescent="0.2">
      <c r="A147" s="55" t="s">
        <v>102</v>
      </c>
      <c r="B147" s="3"/>
      <c r="D147" s="2">
        <v>82</v>
      </c>
      <c r="E147" s="2">
        <v>15.4</v>
      </c>
      <c r="F147" s="2">
        <v>5</v>
      </c>
      <c r="G147" s="2">
        <v>0.5</v>
      </c>
      <c r="H147" s="2">
        <f t="shared" si="57"/>
        <v>0</v>
      </c>
      <c r="I147" s="2">
        <f t="shared" si="58"/>
        <v>0</v>
      </c>
      <c r="J147" s="2">
        <f t="shared" si="59"/>
        <v>0</v>
      </c>
      <c r="K147" s="52" t="str">
        <f t="shared" si="63"/>
        <v xml:space="preserve"> </v>
      </c>
      <c r="L147" s="50" t="str">
        <f t="shared" si="49"/>
        <v>--</v>
      </c>
      <c r="M147" s="50" t="str">
        <f t="shared" si="32"/>
        <v>--</v>
      </c>
      <c r="N147" s="50" t="str">
        <f t="shared" si="50"/>
        <v>--</v>
      </c>
      <c r="O147" s="50" t="str">
        <f t="shared" si="48"/>
        <v>--</v>
      </c>
      <c r="P147" s="50" t="str">
        <f t="shared" si="51"/>
        <v>--</v>
      </c>
      <c r="Q147" s="61" t="s">
        <v>329</v>
      </c>
      <c r="R147" s="11"/>
      <c r="S147" s="59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</row>
    <row r="148" spans="1:39" ht="9" customHeight="1" x14ac:dyDescent="0.2">
      <c r="A148" s="55" t="s">
        <v>103</v>
      </c>
      <c r="B148" s="3"/>
      <c r="D148" s="2">
        <v>296</v>
      </c>
      <c r="E148" s="2">
        <v>49.8</v>
      </c>
      <c r="F148" s="2">
        <v>21.1</v>
      </c>
      <c r="G148" s="2">
        <v>2.7</v>
      </c>
      <c r="H148" s="2">
        <f t="shared" si="57"/>
        <v>0</v>
      </c>
      <c r="I148" s="2">
        <f t="shared" si="58"/>
        <v>0</v>
      </c>
      <c r="J148" s="2">
        <f t="shared" si="59"/>
        <v>0</v>
      </c>
      <c r="K148" s="52" t="str">
        <f t="shared" si="63"/>
        <v xml:space="preserve"> </v>
      </c>
      <c r="L148" s="50" t="str">
        <f t="shared" si="49"/>
        <v>--</v>
      </c>
      <c r="M148" s="50" t="str">
        <f t="shared" si="32"/>
        <v>--</v>
      </c>
      <c r="N148" s="50" t="str">
        <f t="shared" si="50"/>
        <v>--</v>
      </c>
      <c r="O148" s="50" t="str">
        <f t="shared" si="48"/>
        <v>--</v>
      </c>
      <c r="P148" s="50" t="str">
        <f t="shared" si="51"/>
        <v>--</v>
      </c>
      <c r="Q148" s="61" t="s">
        <v>329</v>
      </c>
      <c r="R148" s="11"/>
      <c r="S148" s="20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</row>
    <row r="149" spans="1:39" ht="9" customHeight="1" x14ac:dyDescent="0.2">
      <c r="A149" s="55" t="s">
        <v>104</v>
      </c>
      <c r="B149" s="3"/>
      <c r="D149" s="2">
        <v>296</v>
      </c>
      <c r="E149" s="2">
        <v>49.8</v>
      </c>
      <c r="F149" s="2">
        <v>21.1</v>
      </c>
      <c r="G149" s="2">
        <v>2.7</v>
      </c>
      <c r="H149" s="2">
        <f t="shared" si="57"/>
        <v>0</v>
      </c>
      <c r="I149" s="2">
        <f t="shared" si="58"/>
        <v>0</v>
      </c>
      <c r="J149" s="2">
        <f t="shared" si="59"/>
        <v>0</v>
      </c>
      <c r="K149" s="52" t="str">
        <f t="shared" si="63"/>
        <v xml:space="preserve"> </v>
      </c>
      <c r="L149" s="50" t="str">
        <f t="shared" si="49"/>
        <v>--</v>
      </c>
      <c r="M149" s="50" t="str">
        <f t="shared" si="32"/>
        <v>--</v>
      </c>
      <c r="N149" s="50" t="str">
        <f t="shared" si="50"/>
        <v>--</v>
      </c>
      <c r="O149" s="50" t="str">
        <f t="shared" si="48"/>
        <v>--</v>
      </c>
      <c r="P149" s="50" t="str">
        <f t="shared" si="51"/>
        <v>--</v>
      </c>
      <c r="Q149" s="61" t="s">
        <v>329</v>
      </c>
      <c r="R149" s="11"/>
      <c r="S149" s="70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</row>
    <row r="150" spans="1:39" ht="9" customHeight="1" x14ac:dyDescent="0.2">
      <c r="A150" s="55" t="s">
        <v>106</v>
      </c>
      <c r="B150" s="3"/>
      <c r="D150" s="2">
        <v>358</v>
      </c>
      <c r="E150" s="2">
        <v>11</v>
      </c>
      <c r="F150" s="2">
        <v>12.1</v>
      </c>
      <c r="G150" s="2">
        <v>0.4</v>
      </c>
      <c r="H150" s="2">
        <f t="shared" si="57"/>
        <v>0</v>
      </c>
      <c r="I150" s="2">
        <f t="shared" si="58"/>
        <v>0</v>
      </c>
      <c r="J150" s="2">
        <f t="shared" si="59"/>
        <v>0</v>
      </c>
      <c r="K150" s="52" t="str">
        <f t="shared" si="63"/>
        <v xml:space="preserve"> </v>
      </c>
      <c r="L150" s="50" t="str">
        <f t="shared" si="49"/>
        <v>--</v>
      </c>
      <c r="M150" s="50" t="str">
        <f t="shared" si="32"/>
        <v>--</v>
      </c>
      <c r="N150" s="50" t="str">
        <f t="shared" si="50"/>
        <v>--</v>
      </c>
      <c r="O150" s="50" t="str">
        <f t="shared" si="48"/>
        <v>--</v>
      </c>
      <c r="P150" s="50" t="str">
        <f t="shared" si="51"/>
        <v>--</v>
      </c>
      <c r="Q150" s="61" t="s">
        <v>329</v>
      </c>
      <c r="R150" s="11"/>
      <c r="S150" s="59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</row>
    <row r="151" spans="1:39" ht="9" customHeight="1" x14ac:dyDescent="0.2">
      <c r="A151" s="55" t="s">
        <v>107</v>
      </c>
      <c r="B151" s="3" t="s">
        <v>108</v>
      </c>
      <c r="C151" s="2">
        <v>0.4</v>
      </c>
      <c r="D151" s="2">
        <v>358</v>
      </c>
      <c r="E151" s="2">
        <v>11</v>
      </c>
      <c r="F151" s="2">
        <v>12.1</v>
      </c>
      <c r="G151" s="2">
        <v>0.4</v>
      </c>
      <c r="H151" s="2">
        <f t="shared" si="57"/>
        <v>0</v>
      </c>
      <c r="I151" s="2">
        <f t="shared" si="58"/>
        <v>0</v>
      </c>
      <c r="J151" s="2">
        <f t="shared" si="59"/>
        <v>0</v>
      </c>
      <c r="K151" s="52" t="str">
        <f t="shared" si="63"/>
        <v xml:space="preserve"> </v>
      </c>
      <c r="L151" s="50" t="str">
        <f t="shared" si="49"/>
        <v>--</v>
      </c>
      <c r="M151" s="50" t="str">
        <f t="shared" si="32"/>
        <v>--</v>
      </c>
      <c r="N151" s="50" t="str">
        <f t="shared" si="50"/>
        <v>--</v>
      </c>
      <c r="O151" s="50" t="str">
        <f t="shared" si="48"/>
        <v>--</v>
      </c>
      <c r="P151" s="50" t="str">
        <f t="shared" si="51"/>
        <v>--</v>
      </c>
      <c r="Q151" s="61" t="s">
        <v>329</v>
      </c>
      <c r="R151" s="11"/>
      <c r="S151" s="59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</row>
    <row r="152" spans="1:39" ht="9" customHeight="1" x14ac:dyDescent="0.2">
      <c r="A152" s="55" t="s">
        <v>109</v>
      </c>
      <c r="B152" s="3"/>
      <c r="D152" s="2">
        <v>500</v>
      </c>
      <c r="E152" s="2">
        <v>73</v>
      </c>
      <c r="F152" s="2">
        <v>7.1</v>
      </c>
      <c r="G152" s="2">
        <v>27</v>
      </c>
      <c r="H152" s="2">
        <f t="shared" si="57"/>
        <v>0</v>
      </c>
      <c r="I152" s="2">
        <f t="shared" si="58"/>
        <v>0</v>
      </c>
      <c r="J152" s="2">
        <f t="shared" si="59"/>
        <v>0</v>
      </c>
      <c r="K152" s="52" t="str">
        <f t="shared" si="63"/>
        <v xml:space="preserve"> </v>
      </c>
      <c r="L152" s="50" t="str">
        <f t="shared" si="49"/>
        <v>--</v>
      </c>
      <c r="M152" s="50" t="str">
        <f t="shared" si="32"/>
        <v>--</v>
      </c>
      <c r="N152" s="50" t="str">
        <f t="shared" si="50"/>
        <v>--</v>
      </c>
      <c r="O152" s="50" t="str">
        <f t="shared" si="48"/>
        <v>--</v>
      </c>
      <c r="P152" s="50" t="str">
        <f t="shared" si="51"/>
        <v>--</v>
      </c>
      <c r="Q152" s="60"/>
      <c r="R152" s="11"/>
      <c r="S152" s="20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</row>
    <row r="153" spans="1:39" ht="9" customHeight="1" x14ac:dyDescent="0.2">
      <c r="A153" s="55" t="s">
        <v>110</v>
      </c>
      <c r="B153" s="3"/>
      <c r="D153" s="2">
        <v>336</v>
      </c>
      <c r="E153" s="2">
        <v>78.400000000000006</v>
      </c>
      <c r="F153" s="2">
        <v>5.5</v>
      </c>
      <c r="G153" s="2">
        <v>0</v>
      </c>
      <c r="H153" s="2">
        <f t="shared" si="57"/>
        <v>0</v>
      </c>
      <c r="I153" s="2">
        <f t="shared" si="58"/>
        <v>0</v>
      </c>
      <c r="J153" s="2">
        <f t="shared" si="59"/>
        <v>0</v>
      </c>
      <c r="K153" s="52" t="str">
        <f t="shared" si="63"/>
        <v xml:space="preserve"> </v>
      </c>
      <c r="L153" s="50" t="str">
        <f t="shared" si="49"/>
        <v>--</v>
      </c>
      <c r="M153" s="50" t="str">
        <f t="shared" si="32"/>
        <v>--</v>
      </c>
      <c r="N153" s="50" t="str">
        <f t="shared" si="50"/>
        <v>--</v>
      </c>
      <c r="O153" s="50" t="str">
        <f t="shared" si="48"/>
        <v>--</v>
      </c>
      <c r="P153" s="50" t="str">
        <f t="shared" si="51"/>
        <v>--</v>
      </c>
      <c r="Q153" s="60"/>
      <c r="R153" s="11"/>
      <c r="S153" s="20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</row>
    <row r="154" spans="1:39" ht="9" customHeight="1" x14ac:dyDescent="0.2">
      <c r="A154" s="55" t="s">
        <v>240</v>
      </c>
      <c r="B154" s="3"/>
      <c r="D154" s="2">
        <v>330</v>
      </c>
      <c r="E154" s="2">
        <v>78</v>
      </c>
      <c r="F154" s="2">
        <v>4</v>
      </c>
      <c r="G154" s="2">
        <v>0</v>
      </c>
      <c r="H154" s="2">
        <f t="shared" si="57"/>
        <v>0</v>
      </c>
      <c r="I154" s="2">
        <f t="shared" si="58"/>
        <v>0</v>
      </c>
      <c r="J154" s="2">
        <f t="shared" si="59"/>
        <v>0</v>
      </c>
      <c r="K154" s="52" t="str">
        <f t="shared" si="63"/>
        <v xml:space="preserve"> </v>
      </c>
      <c r="L154" s="50" t="str">
        <f t="shared" si="49"/>
        <v>--</v>
      </c>
      <c r="M154" s="50" t="str">
        <f t="shared" ref="M154:M220" si="67">IF(ISNUMBER($R154),IF(OR($Q154="*",$Q154="s",$Q154="l"),$I154,"--"),"--")</f>
        <v>--</v>
      </c>
      <c r="N154" s="50" t="str">
        <f t="shared" si="50"/>
        <v>--</v>
      </c>
      <c r="O154" s="50" t="str">
        <f t="shared" si="48"/>
        <v>--</v>
      </c>
      <c r="P154" s="50" t="str">
        <f t="shared" si="51"/>
        <v>--</v>
      </c>
      <c r="Q154" s="60"/>
      <c r="R154" s="11"/>
      <c r="S154" s="20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</row>
    <row r="155" spans="1:39" ht="9" customHeight="1" x14ac:dyDescent="0.2">
      <c r="A155" s="55" t="s">
        <v>111</v>
      </c>
      <c r="B155" s="3" t="s">
        <v>112</v>
      </c>
      <c r="C155" s="2">
        <f>38/16</f>
        <v>2.375</v>
      </c>
      <c r="D155" s="2">
        <f>586*(75/100)+564*(25/100)</f>
        <v>580.5</v>
      </c>
      <c r="E155" s="2">
        <f>12*(75/100)+50.8*(25/100)</f>
        <v>21.7</v>
      </c>
      <c r="F155" s="2">
        <v>19.324999999999999</v>
      </c>
      <c r="G155" s="2">
        <f>46.9*(75/100)+37.6*(25/100)</f>
        <v>44.574999999999996</v>
      </c>
      <c r="H155" s="2">
        <f t="shared" si="57"/>
        <v>0</v>
      </c>
      <c r="I155" s="2">
        <f t="shared" si="58"/>
        <v>0</v>
      </c>
      <c r="J155" s="2">
        <f t="shared" si="59"/>
        <v>0</v>
      </c>
      <c r="K155" s="52" t="str">
        <f t="shared" si="63"/>
        <v xml:space="preserve"> </v>
      </c>
      <c r="L155" s="50" t="str">
        <f t="shared" si="49"/>
        <v>--</v>
      </c>
      <c r="M155" s="50" t="str">
        <f t="shared" si="67"/>
        <v>--</v>
      </c>
      <c r="N155" s="50" t="str">
        <f t="shared" si="50"/>
        <v>--</v>
      </c>
      <c r="O155" s="50" t="str">
        <f t="shared" si="48"/>
        <v>--</v>
      </c>
      <c r="P155" s="50" t="str">
        <f t="shared" si="51"/>
        <v>--</v>
      </c>
      <c r="Q155" s="60"/>
      <c r="R155" s="11"/>
      <c r="S155" s="20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</row>
    <row r="156" spans="1:39" ht="9" customHeight="1" x14ac:dyDescent="0.2">
      <c r="A156" s="55" t="s">
        <v>113</v>
      </c>
      <c r="B156" s="3"/>
      <c r="D156" s="2">
        <v>41</v>
      </c>
      <c r="E156" s="2">
        <v>0.91</v>
      </c>
      <c r="F156" s="2">
        <v>0.7</v>
      </c>
      <c r="G156" s="2">
        <v>0.4</v>
      </c>
      <c r="H156" s="2">
        <f t="shared" si="57"/>
        <v>0</v>
      </c>
      <c r="I156" s="2">
        <f t="shared" si="58"/>
        <v>0</v>
      </c>
      <c r="J156" s="2">
        <f t="shared" si="59"/>
        <v>0</v>
      </c>
      <c r="K156" s="52" t="str">
        <f t="shared" si="63"/>
        <v xml:space="preserve"> </v>
      </c>
      <c r="L156" s="50" t="str">
        <f t="shared" si="49"/>
        <v>--</v>
      </c>
      <c r="M156" s="50" t="str">
        <f t="shared" si="67"/>
        <v>--</v>
      </c>
      <c r="N156" s="50" t="str">
        <f t="shared" si="50"/>
        <v>--</v>
      </c>
      <c r="O156" s="50" t="str">
        <f t="shared" si="48"/>
        <v>--</v>
      </c>
      <c r="P156" s="50" t="str">
        <f t="shared" si="51"/>
        <v>--</v>
      </c>
      <c r="Q156" s="60"/>
      <c r="R156" s="11"/>
      <c r="S156" s="20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</row>
    <row r="157" spans="1:39" ht="9" customHeight="1" x14ac:dyDescent="0.2">
      <c r="A157" s="55" t="s">
        <v>114</v>
      </c>
      <c r="B157" s="3"/>
      <c r="D157" s="2">
        <v>574</v>
      </c>
      <c r="E157" s="2">
        <v>4.3</v>
      </c>
      <c r="F157" s="2">
        <v>19.5</v>
      </c>
      <c r="G157" s="2">
        <v>53.3</v>
      </c>
      <c r="H157" s="2">
        <f t="shared" si="57"/>
        <v>0</v>
      </c>
      <c r="I157" s="2">
        <f t="shared" si="58"/>
        <v>0</v>
      </c>
      <c r="J157" s="2">
        <f t="shared" si="59"/>
        <v>0</v>
      </c>
      <c r="K157" s="52" t="str">
        <f t="shared" si="63"/>
        <v xml:space="preserve"> </v>
      </c>
      <c r="L157" s="50" t="str">
        <f t="shared" si="49"/>
        <v>--</v>
      </c>
      <c r="M157" s="50" t="str">
        <f t="shared" si="67"/>
        <v>--</v>
      </c>
      <c r="N157" s="50" t="str">
        <f t="shared" si="50"/>
        <v>--</v>
      </c>
      <c r="O157" s="50" t="str">
        <f t="shared" ref="O157:O223" si="68">IF(ISNUMBER($R157),IF(OR($Q157="*",$Q157="s",$Q157="l",$Q157="°",$Q157="c"),$I157,"--"),"--")</f>
        <v>--</v>
      </c>
      <c r="P157" s="50" t="str">
        <f t="shared" si="51"/>
        <v>--</v>
      </c>
      <c r="Q157" s="61" t="s">
        <v>309</v>
      </c>
      <c r="R157" s="11"/>
      <c r="S157" s="59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</row>
    <row r="158" spans="1:39" ht="9" customHeight="1" x14ac:dyDescent="0.2">
      <c r="A158" s="55" t="s">
        <v>115</v>
      </c>
      <c r="B158" s="3" t="s">
        <v>116</v>
      </c>
      <c r="C158" s="2">
        <v>1.2</v>
      </c>
      <c r="D158" s="2">
        <v>574</v>
      </c>
      <c r="E158" s="2">
        <v>4.3</v>
      </c>
      <c r="F158" s="2">
        <v>19.5</v>
      </c>
      <c r="G158" s="2">
        <v>53.3</v>
      </c>
      <c r="H158" s="2">
        <f t="shared" si="57"/>
        <v>0</v>
      </c>
      <c r="I158" s="2">
        <f t="shared" si="58"/>
        <v>0</v>
      </c>
      <c r="J158" s="2">
        <f t="shared" si="59"/>
        <v>0</v>
      </c>
      <c r="K158" s="52" t="str">
        <f t="shared" si="63"/>
        <v xml:space="preserve"> </v>
      </c>
      <c r="L158" s="50" t="str">
        <f t="shared" si="49"/>
        <v>--</v>
      </c>
      <c r="M158" s="50" t="str">
        <f t="shared" si="67"/>
        <v>--</v>
      </c>
      <c r="N158" s="50" t="str">
        <f t="shared" si="50"/>
        <v>--</v>
      </c>
      <c r="O158" s="50" t="str">
        <f t="shared" si="68"/>
        <v>--</v>
      </c>
      <c r="P158" s="50" t="str">
        <f t="shared" si="51"/>
        <v>--</v>
      </c>
      <c r="Q158" s="61" t="s">
        <v>309</v>
      </c>
      <c r="R158" s="11"/>
      <c r="S158" s="59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</row>
    <row r="159" spans="1:39" ht="9" customHeight="1" x14ac:dyDescent="0.2">
      <c r="A159" s="55" t="s">
        <v>117</v>
      </c>
      <c r="B159" s="3"/>
      <c r="D159" s="2">
        <v>150</v>
      </c>
      <c r="E159" s="2">
        <v>2</v>
      </c>
      <c r="F159" s="2">
        <v>20</v>
      </c>
      <c r="G159" s="2">
        <v>5</v>
      </c>
      <c r="H159" s="2">
        <f t="shared" si="57"/>
        <v>0</v>
      </c>
      <c r="I159" s="2">
        <f t="shared" si="58"/>
        <v>0</v>
      </c>
      <c r="J159" s="2">
        <f t="shared" si="59"/>
        <v>0</v>
      </c>
      <c r="K159" s="52" t="str">
        <f t="shared" si="63"/>
        <v xml:space="preserve"> </v>
      </c>
      <c r="L159" s="50" t="str">
        <f t="shared" si="49"/>
        <v>--</v>
      </c>
      <c r="M159" s="50" t="str">
        <f t="shared" si="67"/>
        <v>--</v>
      </c>
      <c r="N159" s="50" t="str">
        <f t="shared" si="50"/>
        <v>--</v>
      </c>
      <c r="O159" s="50" t="str">
        <f t="shared" si="68"/>
        <v>--</v>
      </c>
      <c r="P159" s="50" t="str">
        <f t="shared" si="51"/>
        <v>--</v>
      </c>
      <c r="Q159" s="61" t="s">
        <v>24</v>
      </c>
      <c r="R159" s="54"/>
      <c r="S159" s="20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</row>
    <row r="160" spans="1:39" ht="9" customHeight="1" x14ac:dyDescent="0.2">
      <c r="A160" s="55" t="s">
        <v>251</v>
      </c>
      <c r="B160" s="3"/>
      <c r="D160" s="2">
        <v>84</v>
      </c>
      <c r="E160" s="2">
        <v>6.8</v>
      </c>
      <c r="F160" s="2">
        <v>6.1</v>
      </c>
      <c r="G160" s="2">
        <v>3.6</v>
      </c>
      <c r="H160" s="2">
        <f t="shared" si="57"/>
        <v>0</v>
      </c>
      <c r="I160" s="2">
        <f t="shared" si="58"/>
        <v>0</v>
      </c>
      <c r="J160" s="2">
        <f t="shared" si="59"/>
        <v>0</v>
      </c>
      <c r="K160" s="52" t="str">
        <f t="shared" si="63"/>
        <v xml:space="preserve"> </v>
      </c>
      <c r="L160" s="50" t="str">
        <f t="shared" si="49"/>
        <v>--</v>
      </c>
      <c r="M160" s="50" t="str">
        <f t="shared" si="67"/>
        <v>--</v>
      </c>
      <c r="N160" s="50" t="str">
        <f t="shared" ref="N160:N226" si="69">IF(ISNUMBER($R160),IF(OR($Q160="*",$Q160="s",$Q160="l",$Q160="°"),$I160,"--"),"--")</f>
        <v>--</v>
      </c>
      <c r="O160" s="50" t="str">
        <f t="shared" si="68"/>
        <v>--</v>
      </c>
      <c r="P160" s="50" t="str">
        <f t="shared" ref="P160:P226" si="70">IF(ISNUMBER($R160),IF($Q160="s",$I160,"--"),"--")</f>
        <v>--</v>
      </c>
      <c r="Q160" s="61" t="s">
        <v>24</v>
      </c>
      <c r="R160" s="11"/>
      <c r="S160" s="59"/>
      <c r="T160" s="89"/>
      <c r="U160" s="44"/>
      <c r="V160" s="44"/>
      <c r="W160" s="44"/>
      <c r="X160" s="44"/>
      <c r="Y160" s="71"/>
      <c r="Z160" s="71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</row>
    <row r="161" spans="1:39" ht="9" customHeight="1" x14ac:dyDescent="0.2">
      <c r="A161" s="55" t="s">
        <v>118</v>
      </c>
      <c r="B161" s="3"/>
      <c r="D161" s="2">
        <v>232</v>
      </c>
      <c r="E161" s="2">
        <v>56.4</v>
      </c>
      <c r="F161" s="2">
        <v>0.4</v>
      </c>
      <c r="G161" s="2">
        <v>0.1</v>
      </c>
      <c r="H161" s="2">
        <f t="shared" si="57"/>
        <v>0</v>
      </c>
      <c r="I161" s="2">
        <f t="shared" si="58"/>
        <v>0</v>
      </c>
      <c r="J161" s="2">
        <f t="shared" si="59"/>
        <v>0</v>
      </c>
      <c r="K161" s="52" t="str">
        <f t="shared" si="63"/>
        <v xml:space="preserve"> </v>
      </c>
      <c r="L161" s="50" t="str">
        <f t="shared" si="49"/>
        <v>--</v>
      </c>
      <c r="M161" s="50" t="str">
        <f t="shared" si="67"/>
        <v>--</v>
      </c>
      <c r="N161" s="50" t="str">
        <f t="shared" si="69"/>
        <v>--</v>
      </c>
      <c r="O161" s="50" t="str">
        <f t="shared" si="68"/>
        <v>--</v>
      </c>
      <c r="P161" s="50" t="str">
        <f t="shared" si="70"/>
        <v>--</v>
      </c>
      <c r="Q161" s="60"/>
      <c r="R161" s="11"/>
      <c r="S161" s="20"/>
      <c r="T161" s="90"/>
      <c r="U161" s="44"/>
      <c r="V161" s="44"/>
      <c r="W161" s="44"/>
      <c r="X161" s="44"/>
      <c r="Y161" s="71"/>
      <c r="Z161" s="71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</row>
    <row r="162" spans="1:39" ht="9" customHeight="1" x14ac:dyDescent="0.2">
      <c r="A162" s="55" t="s">
        <v>119</v>
      </c>
      <c r="B162" s="3"/>
      <c r="D162" s="2">
        <v>45</v>
      </c>
      <c r="E162" s="2">
        <v>11.1</v>
      </c>
      <c r="F162" s="2">
        <v>0.2</v>
      </c>
      <c r="G162" s="2">
        <v>0.3</v>
      </c>
      <c r="H162" s="2">
        <f t="shared" si="57"/>
        <v>0</v>
      </c>
      <c r="I162" s="2">
        <f t="shared" si="58"/>
        <v>0</v>
      </c>
      <c r="J162" s="2">
        <f t="shared" si="59"/>
        <v>0</v>
      </c>
      <c r="K162" s="52" t="str">
        <f t="shared" si="63"/>
        <v xml:space="preserve"> </v>
      </c>
      <c r="L162" s="50" t="str">
        <f t="shared" si="49"/>
        <v>--</v>
      </c>
      <c r="M162" s="50" t="str">
        <f t="shared" si="67"/>
        <v>--</v>
      </c>
      <c r="N162" s="50" t="str">
        <f t="shared" si="69"/>
        <v>--</v>
      </c>
      <c r="O162" s="50" t="str">
        <f t="shared" si="68"/>
        <v>--</v>
      </c>
      <c r="P162" s="50" t="str">
        <f t="shared" si="70"/>
        <v>--</v>
      </c>
      <c r="Q162" s="60"/>
      <c r="R162" s="11"/>
      <c r="S162" s="59"/>
      <c r="T162" s="89"/>
      <c r="U162" s="44"/>
      <c r="V162" s="44"/>
      <c r="W162" s="44"/>
      <c r="X162" s="44"/>
      <c r="Y162" s="71"/>
      <c r="Z162" s="71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</row>
    <row r="163" spans="1:39" ht="9" customHeight="1" x14ac:dyDescent="0.2">
      <c r="A163" s="55" t="s">
        <v>297</v>
      </c>
      <c r="B163" s="3"/>
      <c r="D163" s="2">
        <v>91</v>
      </c>
      <c r="E163" s="2">
        <v>11</v>
      </c>
      <c r="F163" s="2">
        <v>0</v>
      </c>
      <c r="G163" s="2">
        <v>0</v>
      </c>
      <c r="H163" s="2">
        <f t="shared" si="57"/>
        <v>0</v>
      </c>
      <c r="I163" s="2">
        <f t="shared" si="58"/>
        <v>0</v>
      </c>
      <c r="J163" s="2">
        <f t="shared" si="59"/>
        <v>0</v>
      </c>
      <c r="K163" s="52" t="str">
        <f t="shared" si="63"/>
        <v xml:space="preserve"> </v>
      </c>
      <c r="L163" s="50" t="str">
        <f t="shared" ref="L163:L231" si="71">IF(ISNUMBER($R163),IF($Q163="*",$I163,"--"),"--")</f>
        <v>--</v>
      </c>
      <c r="M163" s="50" t="str">
        <f t="shared" si="67"/>
        <v>--</v>
      </c>
      <c r="N163" s="50" t="str">
        <f t="shared" si="69"/>
        <v>--</v>
      </c>
      <c r="O163" s="50" t="str">
        <f t="shared" si="68"/>
        <v>--</v>
      </c>
      <c r="P163" s="50" t="str">
        <f t="shared" si="70"/>
        <v>--</v>
      </c>
      <c r="Q163" s="60"/>
      <c r="R163" s="11"/>
      <c r="S163" s="20"/>
      <c r="T163" s="44"/>
      <c r="U163" s="44"/>
      <c r="V163" s="44"/>
      <c r="W163" s="44"/>
      <c r="X163" s="44"/>
      <c r="Y163" s="71"/>
      <c r="Z163" s="71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</row>
    <row r="164" spans="1:39" ht="9" customHeight="1" x14ac:dyDescent="0.2">
      <c r="A164" s="55" t="s">
        <v>120</v>
      </c>
      <c r="B164" s="3"/>
      <c r="D164" s="2">
        <v>16</v>
      </c>
      <c r="E164" s="2">
        <v>2.9</v>
      </c>
      <c r="F164" s="2">
        <v>1.1000000000000001</v>
      </c>
      <c r="G164" s="2">
        <v>0.1</v>
      </c>
      <c r="H164" s="2">
        <f t="shared" si="57"/>
        <v>0</v>
      </c>
      <c r="I164" s="2">
        <f t="shared" si="58"/>
        <v>0</v>
      </c>
      <c r="J164" s="2">
        <f t="shared" si="59"/>
        <v>0</v>
      </c>
      <c r="K164" s="52" t="str">
        <f t="shared" ref="K164:K232" si="72">IF(ISNUMBER(R164),IF(ISNUMBER(C164),((C164*R164)/100)*D164,(R164/100)*D164)," ")</f>
        <v xml:space="preserve"> </v>
      </c>
      <c r="L164" s="50" t="str">
        <f t="shared" si="71"/>
        <v>--</v>
      </c>
      <c r="M164" s="50" t="str">
        <f t="shared" si="67"/>
        <v>--</v>
      </c>
      <c r="N164" s="50" t="str">
        <f t="shared" si="69"/>
        <v>--</v>
      </c>
      <c r="O164" s="50" t="str">
        <f t="shared" si="68"/>
        <v>--</v>
      </c>
      <c r="P164" s="50" t="str">
        <f t="shared" si="70"/>
        <v>--</v>
      </c>
      <c r="Q164" s="60"/>
      <c r="R164" s="11"/>
      <c r="S164" s="20"/>
      <c r="T164" s="44"/>
      <c r="U164" s="44"/>
      <c r="V164" s="44"/>
      <c r="W164" s="44"/>
      <c r="X164" s="44"/>
      <c r="Y164" s="7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</row>
    <row r="165" spans="1:39" ht="9" customHeight="1" x14ac:dyDescent="0.2">
      <c r="A165" s="55" t="s">
        <v>121</v>
      </c>
      <c r="B165" s="3"/>
      <c r="D165" s="2">
        <v>30</v>
      </c>
      <c r="E165" s="2">
        <v>7.3</v>
      </c>
      <c r="F165" s="2">
        <v>0.2</v>
      </c>
      <c r="G165" s="2">
        <v>0.2</v>
      </c>
      <c r="H165" s="2">
        <f t="shared" si="57"/>
        <v>0</v>
      </c>
      <c r="I165" s="2">
        <f t="shared" si="58"/>
        <v>0</v>
      </c>
      <c r="J165" s="2">
        <f t="shared" si="59"/>
        <v>0</v>
      </c>
      <c r="K165" s="52" t="str">
        <f t="shared" si="72"/>
        <v xml:space="preserve"> </v>
      </c>
      <c r="L165" s="50" t="str">
        <f t="shared" si="71"/>
        <v>--</v>
      </c>
      <c r="M165" s="50" t="str">
        <f t="shared" si="67"/>
        <v>--</v>
      </c>
      <c r="N165" s="50" t="str">
        <f t="shared" si="69"/>
        <v>--</v>
      </c>
      <c r="O165" s="50" t="str">
        <f t="shared" si="68"/>
        <v>--</v>
      </c>
      <c r="P165" s="50" t="str">
        <f t="shared" si="70"/>
        <v>--</v>
      </c>
      <c r="Q165" s="61"/>
      <c r="R165" s="11"/>
      <c r="S165" s="20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</row>
    <row r="166" spans="1:39" ht="9" customHeight="1" x14ac:dyDescent="0.2">
      <c r="A166" s="55" t="s">
        <v>362</v>
      </c>
      <c r="B166" s="3"/>
      <c r="D166" s="2">
        <v>221</v>
      </c>
      <c r="E166" s="2">
        <v>0</v>
      </c>
      <c r="F166" s="2">
        <v>19</v>
      </c>
      <c r="G166" s="2">
        <v>16</v>
      </c>
      <c r="H166" s="2">
        <f t="shared" si="57"/>
        <v>0</v>
      </c>
      <c r="I166" s="2">
        <f t="shared" si="58"/>
        <v>0</v>
      </c>
      <c r="J166" s="2">
        <f t="shared" si="59"/>
        <v>0</v>
      </c>
      <c r="K166" s="52" t="str">
        <f t="shared" si="72"/>
        <v xml:space="preserve"> </v>
      </c>
      <c r="L166" s="50" t="str">
        <f t="shared" si="71"/>
        <v>--</v>
      </c>
      <c r="M166" s="50" t="str">
        <f t="shared" si="67"/>
        <v>--</v>
      </c>
      <c r="N166" s="50" t="str">
        <f t="shared" si="69"/>
        <v>--</v>
      </c>
      <c r="O166" s="50" t="str">
        <f t="shared" si="68"/>
        <v>--</v>
      </c>
      <c r="P166" s="50" t="str">
        <f t="shared" si="70"/>
        <v>--</v>
      </c>
      <c r="Q166" s="61"/>
      <c r="R166" s="11"/>
      <c r="S166" s="59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</row>
    <row r="167" spans="1:39" ht="9" customHeight="1" x14ac:dyDescent="0.2">
      <c r="A167" s="55" t="s">
        <v>122</v>
      </c>
      <c r="B167" s="3"/>
      <c r="D167" s="2">
        <v>71</v>
      </c>
      <c r="E167" s="2">
        <v>0</v>
      </c>
      <c r="F167" s="2">
        <v>17</v>
      </c>
      <c r="G167" s="2">
        <v>0.3</v>
      </c>
      <c r="H167" s="2">
        <f t="shared" si="57"/>
        <v>0</v>
      </c>
      <c r="I167" s="2">
        <f t="shared" si="58"/>
        <v>0</v>
      </c>
      <c r="J167" s="2">
        <f t="shared" si="59"/>
        <v>0</v>
      </c>
      <c r="K167" s="52" t="str">
        <f t="shared" si="72"/>
        <v xml:space="preserve"> </v>
      </c>
      <c r="L167" s="50" t="str">
        <f t="shared" si="71"/>
        <v>--</v>
      </c>
      <c r="M167" s="50" t="str">
        <f t="shared" si="67"/>
        <v>--</v>
      </c>
      <c r="N167" s="50" t="str">
        <f t="shared" si="69"/>
        <v>--</v>
      </c>
      <c r="O167" s="50" t="str">
        <f t="shared" si="68"/>
        <v>--</v>
      </c>
      <c r="P167" s="50" t="str">
        <f t="shared" si="70"/>
        <v>--</v>
      </c>
      <c r="Q167" s="61" t="s">
        <v>24</v>
      </c>
      <c r="R167" s="11"/>
      <c r="S167" s="59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</row>
    <row r="168" spans="1:39" ht="9" customHeight="1" x14ac:dyDescent="0.2">
      <c r="A168" s="55" t="s">
        <v>241</v>
      </c>
      <c r="B168" s="3"/>
      <c r="D168" s="2">
        <v>195</v>
      </c>
      <c r="E168" s="2">
        <v>0.5</v>
      </c>
      <c r="F168" s="2">
        <v>11</v>
      </c>
      <c r="G168" s="2">
        <v>9.5</v>
      </c>
      <c r="H168" s="2">
        <f t="shared" si="57"/>
        <v>0</v>
      </c>
      <c r="I168" s="2">
        <f t="shared" si="58"/>
        <v>0</v>
      </c>
      <c r="J168" s="2">
        <f t="shared" si="59"/>
        <v>0</v>
      </c>
      <c r="K168" s="52" t="str">
        <f t="shared" si="72"/>
        <v xml:space="preserve"> </v>
      </c>
      <c r="L168" s="50" t="str">
        <f t="shared" si="71"/>
        <v>--</v>
      </c>
      <c r="M168" s="50" t="str">
        <f t="shared" si="67"/>
        <v>--</v>
      </c>
      <c r="N168" s="50" t="str">
        <f t="shared" si="69"/>
        <v>--</v>
      </c>
      <c r="O168" s="50" t="str">
        <f t="shared" si="68"/>
        <v>--</v>
      </c>
      <c r="P168" s="50" t="str">
        <f t="shared" si="70"/>
        <v>--</v>
      </c>
      <c r="Q168" s="61" t="s">
        <v>24</v>
      </c>
      <c r="R168" s="11"/>
      <c r="S168" s="20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</row>
    <row r="169" spans="1:39" ht="9" customHeight="1" x14ac:dyDescent="0.2">
      <c r="A169" s="55" t="s">
        <v>123</v>
      </c>
      <c r="B169" s="3"/>
      <c r="D169" s="2">
        <v>294</v>
      </c>
      <c r="E169" s="2">
        <v>76.400000000000006</v>
      </c>
      <c r="F169" s="2">
        <v>0.4</v>
      </c>
      <c r="G169" s="2">
        <v>0.6</v>
      </c>
      <c r="H169" s="2">
        <f t="shared" si="57"/>
        <v>0</v>
      </c>
      <c r="I169" s="2">
        <f t="shared" si="58"/>
        <v>0</v>
      </c>
      <c r="J169" s="2">
        <f t="shared" si="59"/>
        <v>0</v>
      </c>
      <c r="K169" s="52" t="str">
        <f t="shared" si="72"/>
        <v xml:space="preserve"> </v>
      </c>
      <c r="L169" s="50" t="str">
        <f t="shared" si="71"/>
        <v>--</v>
      </c>
      <c r="M169" s="50" t="str">
        <f t="shared" si="67"/>
        <v>--</v>
      </c>
      <c r="N169" s="50" t="str">
        <f t="shared" si="69"/>
        <v>--</v>
      </c>
      <c r="O169" s="50" t="str">
        <f t="shared" si="68"/>
        <v>--</v>
      </c>
      <c r="P169" s="50" t="str">
        <f t="shared" si="70"/>
        <v>--</v>
      </c>
      <c r="Q169" s="60"/>
      <c r="R169" s="11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</row>
    <row r="170" spans="1:39" ht="9" customHeight="1" x14ac:dyDescent="0.2">
      <c r="A170" s="55" t="s">
        <v>124</v>
      </c>
      <c r="B170" s="3"/>
      <c r="D170" s="2">
        <v>42.95</v>
      </c>
      <c r="E170" s="2">
        <v>8.5500000000000007</v>
      </c>
      <c r="F170" s="2">
        <v>1.5</v>
      </c>
      <c r="G170" s="2">
        <v>2.8</v>
      </c>
      <c r="H170" s="2">
        <f t="shared" si="57"/>
        <v>0</v>
      </c>
      <c r="I170" s="2">
        <f t="shared" si="58"/>
        <v>0</v>
      </c>
      <c r="J170" s="2">
        <f t="shared" si="59"/>
        <v>0</v>
      </c>
      <c r="K170" s="52" t="str">
        <f t="shared" si="72"/>
        <v xml:space="preserve"> </v>
      </c>
      <c r="L170" s="50" t="str">
        <f t="shared" si="71"/>
        <v>--</v>
      </c>
      <c r="M170" s="50" t="str">
        <f t="shared" si="67"/>
        <v>--</v>
      </c>
      <c r="N170" s="50" t="str">
        <f t="shared" si="69"/>
        <v>--</v>
      </c>
      <c r="O170" s="50" t="str">
        <f t="shared" si="68"/>
        <v>--</v>
      </c>
      <c r="P170" s="50" t="str">
        <f t="shared" si="70"/>
        <v>--</v>
      </c>
      <c r="Q170" s="60"/>
      <c r="R170" s="11"/>
      <c r="S170" s="20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</row>
    <row r="171" spans="1:39" ht="9" customHeight="1" x14ac:dyDescent="0.2">
      <c r="A171" s="55" t="s">
        <v>125</v>
      </c>
      <c r="B171" s="3"/>
      <c r="D171" s="2">
        <v>54</v>
      </c>
      <c r="E171" s="2">
        <v>10.4</v>
      </c>
      <c r="F171" s="2">
        <v>2.7</v>
      </c>
      <c r="G171" s="2">
        <v>2</v>
      </c>
      <c r="H171" s="2">
        <f t="shared" si="57"/>
        <v>0</v>
      </c>
      <c r="I171" s="2">
        <f t="shared" si="58"/>
        <v>0</v>
      </c>
      <c r="J171" s="2">
        <f t="shared" si="59"/>
        <v>0</v>
      </c>
      <c r="K171" s="52" t="str">
        <f t="shared" si="72"/>
        <v xml:space="preserve"> </v>
      </c>
      <c r="L171" s="50" t="str">
        <f t="shared" si="71"/>
        <v>--</v>
      </c>
      <c r="M171" s="50" t="str">
        <f t="shared" si="67"/>
        <v>--</v>
      </c>
      <c r="N171" s="50" t="str">
        <f t="shared" si="69"/>
        <v>--</v>
      </c>
      <c r="O171" s="50" t="str">
        <f t="shared" si="68"/>
        <v>--</v>
      </c>
      <c r="P171" s="50" t="str">
        <f t="shared" si="70"/>
        <v>--</v>
      </c>
      <c r="Q171" s="60"/>
      <c r="R171" s="11"/>
      <c r="S171" s="59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</row>
    <row r="172" spans="1:39" ht="9" customHeight="1" x14ac:dyDescent="0.2">
      <c r="A172" s="55" t="s">
        <v>126</v>
      </c>
      <c r="B172" s="3"/>
      <c r="D172" s="2">
        <v>28</v>
      </c>
      <c r="E172" s="2">
        <v>5.5</v>
      </c>
      <c r="F172" s="2">
        <v>0.4</v>
      </c>
      <c r="G172" s="2">
        <v>0.1</v>
      </c>
      <c r="H172" s="2">
        <f t="shared" si="57"/>
        <v>0</v>
      </c>
      <c r="I172" s="2">
        <f t="shared" si="58"/>
        <v>0</v>
      </c>
      <c r="J172" s="2">
        <f t="shared" si="59"/>
        <v>0</v>
      </c>
      <c r="K172" s="52" t="str">
        <f t="shared" si="72"/>
        <v xml:space="preserve"> </v>
      </c>
      <c r="L172" s="50" t="str">
        <f t="shared" si="71"/>
        <v>--</v>
      </c>
      <c r="M172" s="50" t="str">
        <f t="shared" si="67"/>
        <v>--</v>
      </c>
      <c r="N172" s="50" t="str">
        <f t="shared" si="69"/>
        <v>--</v>
      </c>
      <c r="O172" s="50" t="str">
        <f t="shared" si="68"/>
        <v>--</v>
      </c>
      <c r="P172" s="50" t="str">
        <f t="shared" si="70"/>
        <v>--</v>
      </c>
      <c r="Q172" s="60"/>
      <c r="R172" s="11"/>
      <c r="S172" s="26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</row>
    <row r="173" spans="1:39" ht="9" customHeight="1" x14ac:dyDescent="0.2">
      <c r="A173" s="55" t="s">
        <v>127</v>
      </c>
      <c r="B173" s="3"/>
      <c r="D173" s="2">
        <v>253</v>
      </c>
      <c r="E173" s="2">
        <v>0</v>
      </c>
      <c r="F173" s="2">
        <v>19.899999999999999</v>
      </c>
      <c r="G173" s="2">
        <v>16.100000000000001</v>
      </c>
      <c r="H173" s="2">
        <f t="shared" si="57"/>
        <v>0</v>
      </c>
      <c r="I173" s="2">
        <f t="shared" si="58"/>
        <v>0</v>
      </c>
      <c r="J173" s="2">
        <f t="shared" si="59"/>
        <v>0</v>
      </c>
      <c r="K173" s="52" t="str">
        <f t="shared" si="72"/>
        <v xml:space="preserve"> </v>
      </c>
      <c r="L173" s="50" t="str">
        <f t="shared" si="71"/>
        <v>--</v>
      </c>
      <c r="M173" s="50" t="str">
        <f t="shared" si="67"/>
        <v>--</v>
      </c>
      <c r="N173" s="50" t="str">
        <f t="shared" si="69"/>
        <v>--</v>
      </c>
      <c r="O173" s="50" t="str">
        <f t="shared" si="68"/>
        <v>--</v>
      </c>
      <c r="P173" s="50" t="str">
        <f t="shared" si="70"/>
        <v>--</v>
      </c>
      <c r="Q173" s="61" t="s">
        <v>24</v>
      </c>
      <c r="R173" s="11"/>
      <c r="S173" s="20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</row>
    <row r="174" spans="1:39" ht="9" customHeight="1" x14ac:dyDescent="0.2">
      <c r="A174" s="55" t="s">
        <v>287</v>
      </c>
      <c r="B174" s="3"/>
      <c r="D174" s="2">
        <v>75</v>
      </c>
      <c r="E174" s="2">
        <v>0</v>
      </c>
      <c r="F174" s="2">
        <v>15.7</v>
      </c>
      <c r="G174" s="2">
        <v>0.2</v>
      </c>
      <c r="H174" s="2">
        <f t="shared" si="57"/>
        <v>0</v>
      </c>
      <c r="I174" s="2">
        <f t="shared" si="58"/>
        <v>0</v>
      </c>
      <c r="J174" s="2">
        <f t="shared" si="59"/>
        <v>0</v>
      </c>
      <c r="K174" s="52" t="str">
        <f t="shared" si="72"/>
        <v xml:space="preserve"> </v>
      </c>
      <c r="L174" s="50" t="str">
        <f t="shared" si="71"/>
        <v>--</v>
      </c>
      <c r="M174" s="50" t="str">
        <f t="shared" si="67"/>
        <v>--</v>
      </c>
      <c r="N174" s="50" t="str">
        <f t="shared" si="69"/>
        <v>--</v>
      </c>
      <c r="O174" s="50" t="str">
        <f t="shared" si="68"/>
        <v>--</v>
      </c>
      <c r="P174" s="50" t="str">
        <f t="shared" si="70"/>
        <v>--</v>
      </c>
      <c r="Q174" s="61" t="s">
        <v>24</v>
      </c>
      <c r="R174" s="11"/>
      <c r="S174" s="20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</row>
    <row r="175" spans="1:39" ht="9" customHeight="1" x14ac:dyDescent="0.2">
      <c r="A175" s="55" t="s">
        <v>128</v>
      </c>
      <c r="B175" s="3"/>
      <c r="D175" s="2">
        <v>28</v>
      </c>
      <c r="E175" s="2">
        <v>6.1</v>
      </c>
      <c r="F175" s="2">
        <v>0.4</v>
      </c>
      <c r="G175" s="2">
        <v>0.9</v>
      </c>
      <c r="H175" s="2">
        <f t="shared" si="57"/>
        <v>0</v>
      </c>
      <c r="I175" s="2">
        <f t="shared" si="58"/>
        <v>0</v>
      </c>
      <c r="J175" s="2">
        <f t="shared" si="59"/>
        <v>0</v>
      </c>
      <c r="K175" s="52" t="str">
        <f t="shared" si="72"/>
        <v xml:space="preserve"> </v>
      </c>
      <c r="L175" s="50" t="str">
        <f t="shared" si="71"/>
        <v>--</v>
      </c>
      <c r="M175" s="50" t="str">
        <f t="shared" si="67"/>
        <v>--</v>
      </c>
      <c r="N175" s="50" t="str">
        <f t="shared" si="69"/>
        <v>--</v>
      </c>
      <c r="O175" s="50" t="str">
        <f t="shared" si="68"/>
        <v>--</v>
      </c>
      <c r="P175" s="50" t="str">
        <f t="shared" si="70"/>
        <v>--</v>
      </c>
      <c r="Q175" s="60"/>
      <c r="R175" s="11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</row>
    <row r="176" spans="1:39" ht="9" customHeight="1" x14ac:dyDescent="0.2">
      <c r="A176" s="55" t="s">
        <v>129</v>
      </c>
      <c r="B176" s="3"/>
      <c r="D176" s="2">
        <v>655</v>
      </c>
      <c r="E176" s="2">
        <v>1.8</v>
      </c>
      <c r="F176" s="2">
        <v>13</v>
      </c>
      <c r="G176" s="2">
        <v>64</v>
      </c>
      <c r="H176" s="2">
        <f t="shared" si="57"/>
        <v>0</v>
      </c>
      <c r="I176" s="2">
        <f t="shared" si="58"/>
        <v>0</v>
      </c>
      <c r="J176" s="2">
        <f t="shared" si="59"/>
        <v>0</v>
      </c>
      <c r="K176" s="52" t="str">
        <f t="shared" si="72"/>
        <v xml:space="preserve"> </v>
      </c>
      <c r="L176" s="50" t="str">
        <f t="shared" si="71"/>
        <v>--</v>
      </c>
      <c r="M176" s="50" t="str">
        <f t="shared" si="67"/>
        <v>--</v>
      </c>
      <c r="N176" s="50" t="str">
        <f t="shared" si="69"/>
        <v>--</v>
      </c>
      <c r="O176" s="50" t="str">
        <f t="shared" si="68"/>
        <v>--</v>
      </c>
      <c r="P176" s="50" t="str">
        <f t="shared" si="70"/>
        <v>--</v>
      </c>
      <c r="Q176" s="60" t="s">
        <v>309</v>
      </c>
      <c r="R176" s="11"/>
      <c r="S176" s="59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</row>
    <row r="177" spans="1:39" ht="9" customHeight="1" x14ac:dyDescent="0.2">
      <c r="A177" s="55" t="s">
        <v>130</v>
      </c>
      <c r="B177" s="3"/>
      <c r="D177" s="2">
        <v>649</v>
      </c>
      <c r="E177" s="2">
        <v>8.8000000000000007</v>
      </c>
      <c r="F177" s="2">
        <v>15.8</v>
      </c>
      <c r="G177" s="2">
        <v>61.4</v>
      </c>
      <c r="H177" s="2">
        <f t="shared" si="57"/>
        <v>0</v>
      </c>
      <c r="I177" s="2">
        <f t="shared" si="58"/>
        <v>0</v>
      </c>
      <c r="J177" s="2">
        <f t="shared" si="59"/>
        <v>0</v>
      </c>
      <c r="K177" s="52" t="str">
        <f t="shared" si="72"/>
        <v xml:space="preserve"> </v>
      </c>
      <c r="L177" s="50" t="str">
        <f t="shared" si="71"/>
        <v>--</v>
      </c>
      <c r="M177" s="50" t="str">
        <f t="shared" si="67"/>
        <v>--</v>
      </c>
      <c r="N177" s="50" t="str">
        <f t="shared" si="69"/>
        <v>--</v>
      </c>
      <c r="O177" s="50" t="str">
        <f t="shared" si="68"/>
        <v>--</v>
      </c>
      <c r="P177" s="50" t="str">
        <f t="shared" si="70"/>
        <v>--</v>
      </c>
      <c r="Q177" s="61" t="s">
        <v>309</v>
      </c>
      <c r="R177" s="11"/>
      <c r="S177" s="20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</row>
    <row r="178" spans="1:39" ht="9" customHeight="1" x14ac:dyDescent="0.2">
      <c r="A178" s="55" t="s">
        <v>242</v>
      </c>
      <c r="B178" s="3" t="s">
        <v>243</v>
      </c>
      <c r="C178" s="2">
        <v>6</v>
      </c>
      <c r="D178" s="2">
        <v>649</v>
      </c>
      <c r="E178" s="2">
        <v>8.8000000000000007</v>
      </c>
      <c r="F178" s="2">
        <v>15.8</v>
      </c>
      <c r="G178" s="2">
        <v>61.4</v>
      </c>
      <c r="H178" s="2">
        <f t="shared" si="57"/>
        <v>0</v>
      </c>
      <c r="I178" s="2">
        <f t="shared" si="58"/>
        <v>0</v>
      </c>
      <c r="J178" s="2">
        <f t="shared" si="59"/>
        <v>0</v>
      </c>
      <c r="K178" s="52" t="str">
        <f t="shared" si="72"/>
        <v xml:space="preserve"> </v>
      </c>
      <c r="L178" s="50" t="str">
        <f t="shared" si="71"/>
        <v>--</v>
      </c>
      <c r="M178" s="50" t="str">
        <f t="shared" si="67"/>
        <v>--</v>
      </c>
      <c r="N178" s="50" t="str">
        <f t="shared" si="69"/>
        <v>--</v>
      </c>
      <c r="O178" s="50" t="str">
        <f t="shared" si="68"/>
        <v>--</v>
      </c>
      <c r="P178" s="50" t="str">
        <f t="shared" si="70"/>
        <v>--</v>
      </c>
      <c r="Q178" s="61" t="s">
        <v>309</v>
      </c>
      <c r="R178" s="11"/>
      <c r="S178" s="59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</row>
    <row r="179" spans="1:39" ht="9" customHeight="1" x14ac:dyDescent="0.2">
      <c r="A179" s="55" t="s">
        <v>246</v>
      </c>
      <c r="B179" s="3" t="s">
        <v>70</v>
      </c>
      <c r="C179" s="2">
        <v>2.5</v>
      </c>
      <c r="D179" s="2">
        <v>900</v>
      </c>
      <c r="E179" s="2">
        <v>0</v>
      </c>
      <c r="F179" s="2">
        <v>0</v>
      </c>
      <c r="G179" s="2">
        <v>100</v>
      </c>
      <c r="H179" s="2">
        <f t="shared" si="57"/>
        <v>0</v>
      </c>
      <c r="I179" s="2">
        <f t="shared" si="58"/>
        <v>0</v>
      </c>
      <c r="J179" s="2">
        <f t="shared" si="59"/>
        <v>0</v>
      </c>
      <c r="K179" s="52" t="str">
        <f t="shared" si="72"/>
        <v xml:space="preserve"> </v>
      </c>
      <c r="L179" s="50" t="str">
        <f t="shared" si="71"/>
        <v>--</v>
      </c>
      <c r="M179" s="50" t="str">
        <f t="shared" si="67"/>
        <v>--</v>
      </c>
      <c r="N179" s="50" t="str">
        <f t="shared" si="69"/>
        <v>--</v>
      </c>
      <c r="O179" s="50" t="str">
        <f t="shared" si="68"/>
        <v>--</v>
      </c>
      <c r="P179" s="50" t="str">
        <f t="shared" si="70"/>
        <v>--</v>
      </c>
      <c r="Q179" s="60"/>
      <c r="R179" s="11"/>
      <c r="S179" s="59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</row>
    <row r="180" spans="1:39" ht="9" customHeight="1" x14ac:dyDescent="0.2">
      <c r="A180" s="55" t="s">
        <v>357</v>
      </c>
      <c r="B180" s="3" t="s">
        <v>358</v>
      </c>
      <c r="C180" s="2">
        <v>10</v>
      </c>
      <c r="D180" s="2">
        <v>900</v>
      </c>
      <c r="E180" s="2">
        <v>0</v>
      </c>
      <c r="F180" s="2">
        <v>0</v>
      </c>
      <c r="G180" s="2">
        <v>100</v>
      </c>
      <c r="H180" s="2">
        <f t="shared" ref="H180" si="73">IF(ISNUMBER(C180),((C180*R180)/100)*E180,(R180/100)*E180)</f>
        <v>0</v>
      </c>
      <c r="I180" s="2">
        <f t="shared" ref="I180" si="74">IF(ISNUMBER(C180),((C180*R180)/100)*F180,(R180/100)*F180)</f>
        <v>0</v>
      </c>
      <c r="J180" s="2">
        <f t="shared" ref="J180" si="75">IF(ISNUMBER(C180),((C180*R180)/100)*G180,(R180/100)*G180)</f>
        <v>0</v>
      </c>
      <c r="K180" s="52" t="str">
        <f t="shared" si="72"/>
        <v xml:space="preserve"> </v>
      </c>
      <c r="L180" s="50" t="str">
        <f t="shared" si="71"/>
        <v>--</v>
      </c>
      <c r="M180" s="50" t="str">
        <f t="shared" si="67"/>
        <v>--</v>
      </c>
      <c r="N180" s="50" t="str">
        <f t="shared" si="69"/>
        <v>--</v>
      </c>
      <c r="O180" s="50" t="str">
        <f t="shared" si="68"/>
        <v>--</v>
      </c>
      <c r="P180" s="50" t="str">
        <f t="shared" si="70"/>
        <v>--</v>
      </c>
      <c r="Q180" s="60"/>
      <c r="R180" s="11"/>
      <c r="S180" s="59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</row>
    <row r="181" spans="1:39" ht="9" customHeight="1" x14ac:dyDescent="0.2">
      <c r="A181" s="55" t="s">
        <v>131</v>
      </c>
      <c r="B181" s="3" t="s">
        <v>132</v>
      </c>
      <c r="C181" s="2">
        <v>7</v>
      </c>
      <c r="D181" s="2">
        <v>900</v>
      </c>
      <c r="E181" s="2">
        <v>0</v>
      </c>
      <c r="F181" s="2">
        <v>0</v>
      </c>
      <c r="G181" s="2">
        <v>100</v>
      </c>
      <c r="H181" s="2">
        <f t="shared" si="57"/>
        <v>0</v>
      </c>
      <c r="I181" s="2">
        <f t="shared" si="58"/>
        <v>0</v>
      </c>
      <c r="J181" s="2">
        <f t="shared" si="59"/>
        <v>0</v>
      </c>
      <c r="K181" s="52" t="str">
        <f t="shared" si="72"/>
        <v xml:space="preserve"> </v>
      </c>
      <c r="L181" s="50" t="str">
        <f t="shared" si="71"/>
        <v>--</v>
      </c>
      <c r="M181" s="50" t="str">
        <f t="shared" si="67"/>
        <v>--</v>
      </c>
      <c r="N181" s="50" t="str">
        <f t="shared" si="69"/>
        <v>--</v>
      </c>
      <c r="O181" s="50" t="str">
        <f t="shared" si="68"/>
        <v>--</v>
      </c>
      <c r="P181" s="50" t="str">
        <f t="shared" si="70"/>
        <v>--</v>
      </c>
      <c r="Q181" s="60"/>
      <c r="R181" s="11"/>
      <c r="S181" s="26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</row>
    <row r="182" spans="1:39" ht="9" customHeight="1" x14ac:dyDescent="0.2">
      <c r="A182" s="55" t="s">
        <v>133</v>
      </c>
      <c r="B182" s="3"/>
      <c r="D182" s="2">
        <v>235</v>
      </c>
      <c r="E182" s="2">
        <v>0.8</v>
      </c>
      <c r="F182" s="2">
        <v>1.6</v>
      </c>
      <c r="G182" s="2">
        <v>25.1</v>
      </c>
      <c r="H182" s="2">
        <f t="shared" si="57"/>
        <v>0</v>
      </c>
      <c r="I182" s="2">
        <f t="shared" si="58"/>
        <v>0</v>
      </c>
      <c r="J182" s="2">
        <f t="shared" si="59"/>
        <v>0</v>
      </c>
      <c r="K182" s="52" t="str">
        <f t="shared" si="72"/>
        <v xml:space="preserve"> </v>
      </c>
      <c r="L182" s="50" t="str">
        <f t="shared" si="71"/>
        <v>--</v>
      </c>
      <c r="M182" s="50" t="str">
        <f t="shared" si="67"/>
        <v>--</v>
      </c>
      <c r="N182" s="50" t="str">
        <f t="shared" si="69"/>
        <v>--</v>
      </c>
      <c r="O182" s="50" t="str">
        <f t="shared" si="68"/>
        <v>--</v>
      </c>
      <c r="P182" s="50" t="str">
        <f t="shared" si="70"/>
        <v>--</v>
      </c>
      <c r="Q182" s="60"/>
      <c r="R182" s="11"/>
      <c r="S182" s="26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</row>
    <row r="183" spans="1:39" ht="9" customHeight="1" x14ac:dyDescent="0.2">
      <c r="A183" s="55" t="s">
        <v>324</v>
      </c>
      <c r="B183" s="3"/>
      <c r="D183" s="2">
        <v>322</v>
      </c>
      <c r="E183" s="2">
        <v>3.1</v>
      </c>
      <c r="F183" s="2">
        <v>1.9</v>
      </c>
      <c r="G183" s="2">
        <v>33.6</v>
      </c>
      <c r="H183" s="2">
        <f t="shared" si="57"/>
        <v>0</v>
      </c>
      <c r="I183" s="2">
        <f t="shared" si="58"/>
        <v>0</v>
      </c>
      <c r="J183" s="2">
        <f t="shared" si="59"/>
        <v>0</v>
      </c>
      <c r="K183" s="52" t="str">
        <f t="shared" si="72"/>
        <v xml:space="preserve"> </v>
      </c>
      <c r="L183" s="50" t="str">
        <f t="shared" si="71"/>
        <v>--</v>
      </c>
      <c r="M183" s="50" t="str">
        <f t="shared" si="67"/>
        <v>--</v>
      </c>
      <c r="N183" s="50" t="str">
        <f t="shared" si="69"/>
        <v>--</v>
      </c>
      <c r="O183" s="50" t="str">
        <f t="shared" si="68"/>
        <v>--</v>
      </c>
      <c r="P183" s="50" t="str">
        <f t="shared" si="70"/>
        <v>--</v>
      </c>
      <c r="Q183" s="60"/>
      <c r="R183" s="11"/>
      <c r="S183" s="26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</row>
    <row r="184" spans="1:39" ht="9" customHeight="1" x14ac:dyDescent="0.2">
      <c r="A184" s="55" t="s">
        <v>321</v>
      </c>
      <c r="B184" s="3" t="s">
        <v>322</v>
      </c>
      <c r="C184" s="2">
        <v>0.25</v>
      </c>
      <c r="D184" s="2">
        <v>900</v>
      </c>
      <c r="G184" s="2">
        <v>0.25</v>
      </c>
      <c r="H184" s="2">
        <f t="shared" ref="H184" si="76">IF(ISNUMBER(C184),((C184*R184)/100)*E184,(R184/100)*E184)</f>
        <v>0</v>
      </c>
      <c r="I184" s="2">
        <f t="shared" ref="I184" si="77">IF(ISNUMBER(C184),((C184*R184)/100)*F184,(R184/100)*F184)</f>
        <v>0</v>
      </c>
      <c r="J184" s="2">
        <f t="shared" ref="J184" si="78">IF(ISNUMBER(C184),((C184*R184)/100)*G184,(R184/100)*G184)</f>
        <v>0</v>
      </c>
      <c r="K184" s="52" t="str">
        <f t="shared" si="72"/>
        <v xml:space="preserve"> </v>
      </c>
      <c r="L184" s="50"/>
      <c r="M184" s="50" t="str">
        <f t="shared" si="67"/>
        <v>--</v>
      </c>
      <c r="N184" s="50" t="str">
        <f t="shared" si="69"/>
        <v>--</v>
      </c>
      <c r="O184" s="50" t="str">
        <f t="shared" si="68"/>
        <v>--</v>
      </c>
      <c r="P184" s="50" t="str">
        <f t="shared" si="70"/>
        <v>--</v>
      </c>
      <c r="Q184" s="60"/>
      <c r="R184" s="11"/>
      <c r="S184" s="59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</row>
    <row r="185" spans="1:39" ht="9" customHeight="1" x14ac:dyDescent="0.2">
      <c r="A185" s="55" t="s">
        <v>248</v>
      </c>
      <c r="B185" s="3"/>
      <c r="D185" s="2">
        <v>84</v>
      </c>
      <c r="E185" s="2">
        <v>6.8</v>
      </c>
      <c r="F185" s="2">
        <v>6.1</v>
      </c>
      <c r="G185" s="2">
        <v>3.6</v>
      </c>
      <c r="H185" s="2">
        <f t="shared" si="57"/>
        <v>0</v>
      </c>
      <c r="I185" s="2">
        <f t="shared" si="58"/>
        <v>0</v>
      </c>
      <c r="J185" s="2">
        <f t="shared" si="59"/>
        <v>0</v>
      </c>
      <c r="K185" s="52" t="str">
        <f t="shared" si="72"/>
        <v xml:space="preserve"> </v>
      </c>
      <c r="L185" s="50" t="str">
        <f t="shared" si="71"/>
        <v>--</v>
      </c>
      <c r="M185" s="50" t="str">
        <f t="shared" si="67"/>
        <v>--</v>
      </c>
      <c r="N185" s="50" t="str">
        <f t="shared" si="69"/>
        <v>--</v>
      </c>
      <c r="O185" s="50" t="str">
        <f t="shared" si="68"/>
        <v>--</v>
      </c>
      <c r="P185" s="50" t="str">
        <f t="shared" si="70"/>
        <v>--</v>
      </c>
      <c r="Q185" s="61" t="s">
        <v>24</v>
      </c>
      <c r="R185" s="11"/>
      <c r="S185" s="20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</row>
    <row r="186" spans="1:39" ht="9" customHeight="1" x14ac:dyDescent="0.2">
      <c r="A186" s="55" t="s">
        <v>250</v>
      </c>
      <c r="B186" s="3"/>
      <c r="D186" s="2">
        <v>91</v>
      </c>
      <c r="E186" s="2">
        <v>3.5</v>
      </c>
      <c r="F186" s="2">
        <v>7.5</v>
      </c>
      <c r="G186" s="2">
        <v>5.2</v>
      </c>
      <c r="H186" s="2">
        <f t="shared" si="57"/>
        <v>0</v>
      </c>
      <c r="I186" s="2">
        <f t="shared" si="58"/>
        <v>0</v>
      </c>
      <c r="J186" s="2">
        <f t="shared" si="59"/>
        <v>0</v>
      </c>
      <c r="K186" s="52" t="str">
        <f t="shared" si="72"/>
        <v xml:space="preserve"> </v>
      </c>
      <c r="L186" s="50" t="str">
        <f t="shared" si="71"/>
        <v>--</v>
      </c>
      <c r="M186" s="50" t="str">
        <f t="shared" si="67"/>
        <v>--</v>
      </c>
      <c r="N186" s="50" t="str">
        <f t="shared" si="69"/>
        <v>--</v>
      </c>
      <c r="O186" s="50" t="str">
        <f t="shared" si="68"/>
        <v>--</v>
      </c>
      <c r="P186" s="50" t="str">
        <f t="shared" si="70"/>
        <v>--</v>
      </c>
      <c r="Q186" s="61" t="s">
        <v>24</v>
      </c>
      <c r="R186" s="11"/>
      <c r="S186" s="20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</row>
    <row r="187" spans="1:39" ht="9" customHeight="1" x14ac:dyDescent="0.2">
      <c r="A187" s="55" t="s">
        <v>134</v>
      </c>
      <c r="B187" s="3"/>
      <c r="D187" s="2">
        <v>380</v>
      </c>
      <c r="E187" s="2">
        <v>56.5</v>
      </c>
      <c r="F187" s="2">
        <v>8.6999999999999993</v>
      </c>
      <c r="G187" s="2">
        <v>0</v>
      </c>
      <c r="H187" s="2">
        <f t="shared" si="57"/>
        <v>0</v>
      </c>
      <c r="I187" s="2">
        <f t="shared" si="58"/>
        <v>0</v>
      </c>
      <c r="J187" s="2">
        <f t="shared" si="59"/>
        <v>0</v>
      </c>
      <c r="K187" s="52" t="str">
        <f t="shared" si="72"/>
        <v xml:space="preserve"> </v>
      </c>
      <c r="L187" s="50" t="str">
        <f t="shared" si="71"/>
        <v>--</v>
      </c>
      <c r="M187" s="50" t="str">
        <f t="shared" si="67"/>
        <v>--</v>
      </c>
      <c r="N187" s="50" t="str">
        <f t="shared" si="69"/>
        <v>--</v>
      </c>
      <c r="O187" s="50" t="str">
        <f t="shared" si="68"/>
        <v>--</v>
      </c>
      <c r="P187" s="50" t="str">
        <f t="shared" si="70"/>
        <v>--</v>
      </c>
      <c r="Q187" s="60" t="s">
        <v>342</v>
      </c>
      <c r="R187" s="11"/>
      <c r="S187" s="2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</row>
    <row r="188" spans="1:39" ht="9" customHeight="1" x14ac:dyDescent="0.2">
      <c r="A188" s="55" t="s">
        <v>135</v>
      </c>
      <c r="B188" s="3"/>
      <c r="D188" s="2">
        <v>327</v>
      </c>
      <c r="E188" s="2">
        <v>76</v>
      </c>
      <c r="F188" s="2">
        <v>4</v>
      </c>
      <c r="G188" s="2">
        <v>0.8</v>
      </c>
      <c r="H188" s="2">
        <f t="shared" si="57"/>
        <v>0</v>
      </c>
      <c r="I188" s="2">
        <f t="shared" si="58"/>
        <v>0</v>
      </c>
      <c r="J188" s="2">
        <f t="shared" si="59"/>
        <v>0</v>
      </c>
      <c r="K188" s="52" t="str">
        <f t="shared" si="72"/>
        <v xml:space="preserve"> </v>
      </c>
      <c r="L188" s="50" t="str">
        <f t="shared" si="71"/>
        <v>--</v>
      </c>
      <c r="M188" s="50" t="str">
        <f t="shared" si="67"/>
        <v>--</v>
      </c>
      <c r="N188" s="50" t="str">
        <f t="shared" si="69"/>
        <v>--</v>
      </c>
      <c r="O188" s="50" t="str">
        <f t="shared" si="68"/>
        <v>--</v>
      </c>
      <c r="P188" s="50" t="str">
        <f t="shared" si="70"/>
        <v>--</v>
      </c>
      <c r="Q188" s="60" t="s">
        <v>342</v>
      </c>
      <c r="R188" s="11"/>
      <c r="S188" s="2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</row>
    <row r="189" spans="1:39" ht="9" customHeight="1" x14ac:dyDescent="0.2">
      <c r="A189" s="55" t="s">
        <v>136</v>
      </c>
      <c r="B189" s="3"/>
      <c r="D189" s="2">
        <v>240</v>
      </c>
      <c r="E189" s="2">
        <v>48</v>
      </c>
      <c r="F189" s="2">
        <v>9.4</v>
      </c>
      <c r="G189" s="2">
        <v>2.9</v>
      </c>
      <c r="H189" s="2">
        <f t="shared" si="57"/>
        <v>0</v>
      </c>
      <c r="I189" s="2">
        <f t="shared" si="58"/>
        <v>0</v>
      </c>
      <c r="J189" s="2">
        <f t="shared" si="59"/>
        <v>0</v>
      </c>
      <c r="K189" s="52" t="str">
        <f t="shared" si="72"/>
        <v xml:space="preserve"> </v>
      </c>
      <c r="L189" s="50" t="str">
        <f t="shared" si="71"/>
        <v>--</v>
      </c>
      <c r="M189" s="50" t="str">
        <f t="shared" si="67"/>
        <v>--</v>
      </c>
      <c r="N189" s="50" t="str">
        <f t="shared" si="69"/>
        <v>--</v>
      </c>
      <c r="O189" s="50" t="str">
        <f t="shared" si="68"/>
        <v>--</v>
      </c>
      <c r="P189" s="50" t="str">
        <f t="shared" si="70"/>
        <v>--</v>
      </c>
      <c r="Q189" s="60" t="s">
        <v>342</v>
      </c>
      <c r="R189" s="11"/>
      <c r="S189" s="2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</row>
    <row r="190" spans="1:39" ht="9" customHeight="1" x14ac:dyDescent="0.2">
      <c r="A190" s="55" t="s">
        <v>372</v>
      </c>
      <c r="B190" s="3"/>
      <c r="D190" s="2">
        <v>377</v>
      </c>
      <c r="E190" s="2">
        <v>79</v>
      </c>
      <c r="F190" s="2">
        <v>11.8</v>
      </c>
      <c r="G190" s="2">
        <v>1.5</v>
      </c>
      <c r="H190" s="2">
        <f t="shared" si="57"/>
        <v>0</v>
      </c>
      <c r="I190" s="2">
        <f t="shared" si="58"/>
        <v>0</v>
      </c>
      <c r="J190" s="2">
        <f t="shared" si="59"/>
        <v>0</v>
      </c>
      <c r="K190" s="52" t="str">
        <f t="shared" si="72"/>
        <v xml:space="preserve"> </v>
      </c>
      <c r="L190" s="50" t="str">
        <f t="shared" si="71"/>
        <v>--</v>
      </c>
      <c r="M190" s="50" t="str">
        <f t="shared" si="67"/>
        <v>--</v>
      </c>
      <c r="N190" s="50" t="str">
        <f t="shared" si="69"/>
        <v>--</v>
      </c>
      <c r="O190" s="50" t="str">
        <f t="shared" si="68"/>
        <v>--</v>
      </c>
      <c r="P190" s="50" t="str">
        <f t="shared" si="70"/>
        <v>--</v>
      </c>
      <c r="Q190" s="60" t="s">
        <v>342</v>
      </c>
      <c r="R190" s="11"/>
      <c r="S190" s="59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</row>
    <row r="191" spans="1:39" ht="9" customHeight="1" x14ac:dyDescent="0.2">
      <c r="A191" s="55" t="s">
        <v>137</v>
      </c>
      <c r="B191" s="3"/>
      <c r="D191" s="2">
        <v>179</v>
      </c>
      <c r="E191" s="2">
        <v>33.5</v>
      </c>
      <c r="F191" s="2">
        <v>5.7</v>
      </c>
      <c r="G191" s="2">
        <v>1.3</v>
      </c>
      <c r="H191" s="2">
        <f t="shared" si="57"/>
        <v>0</v>
      </c>
      <c r="I191" s="2">
        <f t="shared" si="58"/>
        <v>0</v>
      </c>
      <c r="J191" s="2">
        <f t="shared" si="59"/>
        <v>0</v>
      </c>
      <c r="K191" s="52" t="str">
        <f t="shared" si="72"/>
        <v xml:space="preserve"> </v>
      </c>
      <c r="L191" s="50" t="str">
        <f t="shared" si="71"/>
        <v>--</v>
      </c>
      <c r="M191" s="50" t="str">
        <f t="shared" si="67"/>
        <v>--</v>
      </c>
      <c r="N191" s="50" t="str">
        <f t="shared" si="69"/>
        <v>--</v>
      </c>
      <c r="O191" s="50" t="str">
        <f t="shared" si="68"/>
        <v>--</v>
      </c>
      <c r="P191" s="50" t="str">
        <f t="shared" si="70"/>
        <v>--</v>
      </c>
      <c r="Q191" s="60" t="s">
        <v>342</v>
      </c>
      <c r="R191" s="11"/>
      <c r="S191" s="2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</row>
    <row r="192" spans="1:39" ht="9" customHeight="1" x14ac:dyDescent="0.2">
      <c r="A192" s="55" t="s">
        <v>138</v>
      </c>
      <c r="B192" s="3"/>
      <c r="C192" s="2">
        <v>75</v>
      </c>
      <c r="D192" s="2">
        <v>179</v>
      </c>
      <c r="E192" s="2">
        <v>33.5</v>
      </c>
      <c r="F192" s="2">
        <v>5.7</v>
      </c>
      <c r="G192" s="2">
        <v>1.3</v>
      </c>
      <c r="H192" s="2">
        <f t="shared" si="57"/>
        <v>0</v>
      </c>
      <c r="I192" s="2">
        <f t="shared" si="58"/>
        <v>0</v>
      </c>
      <c r="J192" s="2">
        <f t="shared" si="59"/>
        <v>0</v>
      </c>
      <c r="K192" s="52" t="str">
        <f t="shared" si="72"/>
        <v xml:space="preserve"> </v>
      </c>
      <c r="L192" s="50" t="str">
        <f t="shared" si="71"/>
        <v>--</v>
      </c>
      <c r="M192" s="50" t="str">
        <f t="shared" si="67"/>
        <v>--</v>
      </c>
      <c r="N192" s="50" t="str">
        <f t="shared" si="69"/>
        <v>--</v>
      </c>
      <c r="O192" s="50" t="str">
        <f t="shared" si="68"/>
        <v>--</v>
      </c>
      <c r="P192" s="50" t="str">
        <f t="shared" si="70"/>
        <v>--</v>
      </c>
      <c r="Q192" s="60" t="s">
        <v>342</v>
      </c>
      <c r="R192" s="11"/>
      <c r="S192" s="59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</row>
    <row r="193" spans="1:221" ht="9" customHeight="1" x14ac:dyDescent="0.2">
      <c r="A193" s="55" t="s">
        <v>293</v>
      </c>
      <c r="B193" s="3"/>
      <c r="D193" s="2">
        <v>194</v>
      </c>
      <c r="E193" s="2">
        <v>36</v>
      </c>
      <c r="F193" s="2">
        <v>5</v>
      </c>
      <c r="G193" s="2">
        <v>1</v>
      </c>
      <c r="H193" s="2">
        <f t="shared" si="57"/>
        <v>0</v>
      </c>
      <c r="I193" s="2">
        <f t="shared" si="58"/>
        <v>0</v>
      </c>
      <c r="J193" s="2">
        <f t="shared" si="59"/>
        <v>0</v>
      </c>
      <c r="K193" s="52" t="str">
        <f t="shared" si="72"/>
        <v xml:space="preserve"> </v>
      </c>
      <c r="L193" s="50" t="str">
        <f t="shared" si="71"/>
        <v>--</v>
      </c>
      <c r="M193" s="50" t="str">
        <f t="shared" si="67"/>
        <v>--</v>
      </c>
      <c r="N193" s="50" t="str">
        <f t="shared" si="69"/>
        <v>--</v>
      </c>
      <c r="O193" s="50" t="str">
        <f t="shared" si="68"/>
        <v>--</v>
      </c>
      <c r="P193" s="50" t="str">
        <f t="shared" si="70"/>
        <v>--</v>
      </c>
      <c r="Q193" s="60" t="s">
        <v>342</v>
      </c>
      <c r="R193" s="11"/>
      <c r="S193" s="2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</row>
    <row r="194" spans="1:221" ht="9" customHeight="1" x14ac:dyDescent="0.2">
      <c r="A194" s="55" t="s">
        <v>268</v>
      </c>
      <c r="B194" s="3" t="s">
        <v>239</v>
      </c>
      <c r="C194" s="2">
        <v>60</v>
      </c>
      <c r="D194" s="2">
        <v>194</v>
      </c>
      <c r="E194" s="2">
        <v>36</v>
      </c>
      <c r="F194" s="2">
        <v>5</v>
      </c>
      <c r="G194" s="2">
        <v>1</v>
      </c>
      <c r="H194" s="2">
        <f t="shared" si="57"/>
        <v>0</v>
      </c>
      <c r="I194" s="2">
        <f t="shared" si="58"/>
        <v>0</v>
      </c>
      <c r="J194" s="2">
        <f t="shared" si="59"/>
        <v>0</v>
      </c>
      <c r="K194" s="52" t="str">
        <f t="shared" si="72"/>
        <v xml:space="preserve"> </v>
      </c>
      <c r="L194" s="50" t="str">
        <f t="shared" si="71"/>
        <v>--</v>
      </c>
      <c r="M194" s="50" t="str">
        <f t="shared" si="67"/>
        <v>--</v>
      </c>
      <c r="N194" s="50" t="str">
        <f t="shared" si="69"/>
        <v>--</v>
      </c>
      <c r="O194" s="50" t="str">
        <f t="shared" si="68"/>
        <v>--</v>
      </c>
      <c r="P194" s="50" t="str">
        <f t="shared" si="70"/>
        <v>--</v>
      </c>
      <c r="Q194" s="61" t="s">
        <v>342</v>
      </c>
      <c r="R194" s="11"/>
      <c r="S194" s="59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</row>
    <row r="195" spans="1:221" ht="9" customHeight="1" x14ac:dyDescent="0.2">
      <c r="A195" s="55" t="s">
        <v>300</v>
      </c>
      <c r="B195" s="3" t="s">
        <v>239</v>
      </c>
      <c r="C195" s="2">
        <v>8.7100000000000009</v>
      </c>
      <c r="D195" s="2">
        <v>334</v>
      </c>
      <c r="E195" s="2">
        <v>59</v>
      </c>
      <c r="F195" s="2">
        <v>10</v>
      </c>
      <c r="G195" s="2">
        <v>1.5</v>
      </c>
      <c r="H195" s="2">
        <f t="shared" si="57"/>
        <v>0</v>
      </c>
      <c r="I195" s="2">
        <f t="shared" si="58"/>
        <v>0</v>
      </c>
      <c r="J195" s="2">
        <f t="shared" si="59"/>
        <v>0</v>
      </c>
      <c r="K195" s="52" t="str">
        <f t="shared" si="72"/>
        <v xml:space="preserve"> </v>
      </c>
      <c r="L195" s="50" t="str">
        <f t="shared" si="71"/>
        <v>--</v>
      </c>
      <c r="M195" s="50" t="str">
        <f t="shared" si="67"/>
        <v>--</v>
      </c>
      <c r="N195" s="50" t="str">
        <f t="shared" si="69"/>
        <v>--</v>
      </c>
      <c r="O195" s="50" t="str">
        <f t="shared" si="68"/>
        <v>--</v>
      </c>
      <c r="P195" s="50" t="str">
        <f t="shared" si="70"/>
        <v>--</v>
      </c>
      <c r="Q195" s="60" t="s">
        <v>342</v>
      </c>
      <c r="R195" s="11"/>
      <c r="S195" s="2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</row>
    <row r="196" spans="1:221" ht="9" customHeight="1" x14ac:dyDescent="0.2">
      <c r="A196" s="55" t="s">
        <v>139</v>
      </c>
      <c r="B196" s="3"/>
      <c r="D196" s="2">
        <v>280</v>
      </c>
      <c r="E196" s="2">
        <v>64.7</v>
      </c>
      <c r="F196" s="2">
        <v>8.6999999999999993</v>
      </c>
      <c r="G196" s="2">
        <v>2</v>
      </c>
      <c r="H196" s="2">
        <f t="shared" ref="H196:H261" si="79">IF(ISNUMBER(C196),((C196*R196)/100)*E196,(R196/100)*E196)</f>
        <v>0</v>
      </c>
      <c r="I196" s="2">
        <f t="shared" ref="I196:I261" si="80">IF(ISNUMBER(C196),((C196*R196)/100)*F196,(R196/100)*F196)</f>
        <v>0</v>
      </c>
      <c r="J196" s="2">
        <f t="shared" ref="J196:J261" si="81">IF(ISNUMBER(C196),((C196*R196)/100)*G196,(R196/100)*G196)</f>
        <v>0</v>
      </c>
      <c r="K196" s="52" t="str">
        <f t="shared" si="72"/>
        <v xml:space="preserve"> </v>
      </c>
      <c r="L196" s="50" t="str">
        <f t="shared" si="71"/>
        <v>--</v>
      </c>
      <c r="M196" s="50" t="str">
        <f t="shared" si="67"/>
        <v>--</v>
      </c>
      <c r="N196" s="50" t="str">
        <f t="shared" si="69"/>
        <v>--</v>
      </c>
      <c r="O196" s="50" t="str">
        <f t="shared" si="68"/>
        <v>--</v>
      </c>
      <c r="P196" s="50" t="str">
        <f t="shared" si="70"/>
        <v>--</v>
      </c>
      <c r="Q196" s="60" t="s">
        <v>342</v>
      </c>
      <c r="R196" s="11"/>
      <c r="S196" s="72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</row>
    <row r="197" spans="1:221" ht="9" customHeight="1" x14ac:dyDescent="0.2">
      <c r="A197" s="55" t="s">
        <v>140</v>
      </c>
      <c r="B197" s="3"/>
      <c r="D197" s="2">
        <v>333</v>
      </c>
      <c r="E197" s="2">
        <v>56.2</v>
      </c>
      <c r="F197" s="2">
        <v>6.4</v>
      </c>
      <c r="G197" s="2">
        <v>10.7</v>
      </c>
      <c r="H197" s="2">
        <f t="shared" si="79"/>
        <v>0</v>
      </c>
      <c r="I197" s="2">
        <f t="shared" si="80"/>
        <v>0</v>
      </c>
      <c r="J197" s="2">
        <f t="shared" si="81"/>
        <v>0</v>
      </c>
      <c r="K197" s="52" t="str">
        <f t="shared" si="72"/>
        <v xml:space="preserve"> </v>
      </c>
      <c r="L197" s="50" t="str">
        <f t="shared" si="71"/>
        <v>--</v>
      </c>
      <c r="M197" s="50" t="str">
        <f t="shared" si="67"/>
        <v>--</v>
      </c>
      <c r="N197" s="50" t="str">
        <f t="shared" si="69"/>
        <v>--</v>
      </c>
      <c r="O197" s="50" t="str">
        <f t="shared" si="68"/>
        <v>--</v>
      </c>
      <c r="P197" s="50" t="str">
        <f t="shared" si="70"/>
        <v>--</v>
      </c>
      <c r="Q197" s="2" t="s">
        <v>342</v>
      </c>
      <c r="R197" s="11"/>
      <c r="S197" s="72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</row>
    <row r="198" spans="1:221" ht="9" customHeight="1" x14ac:dyDescent="0.2">
      <c r="A198" s="55" t="s">
        <v>141</v>
      </c>
      <c r="D198" s="2">
        <v>374</v>
      </c>
      <c r="E198" s="2">
        <v>0</v>
      </c>
      <c r="F198" s="2">
        <v>36</v>
      </c>
      <c r="G198" s="2">
        <v>25.6</v>
      </c>
      <c r="H198" s="2">
        <f t="shared" si="79"/>
        <v>0</v>
      </c>
      <c r="I198" s="2">
        <f t="shared" si="80"/>
        <v>0</v>
      </c>
      <c r="J198" s="2">
        <f t="shared" si="81"/>
        <v>0</v>
      </c>
      <c r="K198" s="52" t="str">
        <f t="shared" si="72"/>
        <v xml:space="preserve"> </v>
      </c>
      <c r="L198" s="50" t="str">
        <f t="shared" si="71"/>
        <v>--</v>
      </c>
      <c r="M198" s="50" t="str">
        <f t="shared" si="67"/>
        <v>--</v>
      </c>
      <c r="N198" s="50" t="str">
        <f t="shared" si="69"/>
        <v>--</v>
      </c>
      <c r="O198" s="50" t="str">
        <f t="shared" si="68"/>
        <v>--</v>
      </c>
      <c r="P198" s="50" t="str">
        <f t="shared" si="70"/>
        <v>--</v>
      </c>
      <c r="Q198" s="2" t="s">
        <v>24</v>
      </c>
      <c r="R198" s="11"/>
      <c r="S198" s="2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</row>
    <row r="199" spans="1:221" ht="9" customHeight="1" x14ac:dyDescent="0.2">
      <c r="A199" s="55" t="s">
        <v>142</v>
      </c>
      <c r="D199" s="2">
        <v>27</v>
      </c>
      <c r="E199" s="2">
        <v>5</v>
      </c>
      <c r="F199" s="2">
        <v>0.9</v>
      </c>
      <c r="G199" s="2">
        <v>0.4</v>
      </c>
      <c r="H199" s="2">
        <f t="shared" si="79"/>
        <v>0</v>
      </c>
      <c r="I199" s="2">
        <f t="shared" si="80"/>
        <v>0</v>
      </c>
      <c r="J199" s="2">
        <f t="shared" si="81"/>
        <v>0</v>
      </c>
      <c r="K199" s="52" t="str">
        <f t="shared" si="72"/>
        <v xml:space="preserve"> </v>
      </c>
      <c r="L199" s="50" t="str">
        <f t="shared" si="71"/>
        <v>--</v>
      </c>
      <c r="M199" s="50" t="str">
        <f t="shared" si="67"/>
        <v>--</v>
      </c>
      <c r="N199" s="50" t="str">
        <f t="shared" si="69"/>
        <v>--</v>
      </c>
      <c r="O199" s="50" t="str">
        <f t="shared" si="68"/>
        <v>--</v>
      </c>
      <c r="P199" s="50" t="str">
        <f t="shared" si="70"/>
        <v>--</v>
      </c>
      <c r="Q199" s="60"/>
      <c r="R199" s="11"/>
      <c r="S199" s="2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</row>
    <row r="200" spans="1:221" ht="9" customHeight="1" x14ac:dyDescent="0.2">
      <c r="A200" s="55" t="s">
        <v>143</v>
      </c>
      <c r="B200" s="3"/>
      <c r="D200" s="2">
        <v>32</v>
      </c>
      <c r="E200" s="2">
        <v>5.5</v>
      </c>
      <c r="F200" s="2">
        <v>0.8</v>
      </c>
      <c r="G200" s="2">
        <v>0.7</v>
      </c>
      <c r="H200" s="2">
        <f t="shared" si="79"/>
        <v>0</v>
      </c>
      <c r="I200" s="2">
        <f t="shared" si="80"/>
        <v>0</v>
      </c>
      <c r="J200" s="2">
        <f t="shared" si="81"/>
        <v>0</v>
      </c>
      <c r="K200" s="52" t="str">
        <f t="shared" si="72"/>
        <v xml:space="preserve"> </v>
      </c>
      <c r="L200" s="50" t="str">
        <f t="shared" si="71"/>
        <v>--</v>
      </c>
      <c r="M200" s="50" t="str">
        <f t="shared" si="67"/>
        <v>--</v>
      </c>
      <c r="N200" s="50" t="str">
        <f t="shared" si="69"/>
        <v>--</v>
      </c>
      <c r="O200" s="50" t="str">
        <f t="shared" si="68"/>
        <v>--</v>
      </c>
      <c r="P200" s="50" t="str">
        <f t="shared" si="70"/>
        <v>--</v>
      </c>
      <c r="Q200" s="60"/>
      <c r="R200" s="11"/>
      <c r="S200" s="2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</row>
    <row r="201" spans="1:221" ht="9" customHeight="1" x14ac:dyDescent="0.2">
      <c r="A201" s="55" t="s">
        <v>144</v>
      </c>
      <c r="B201" s="3" t="s">
        <v>146</v>
      </c>
      <c r="D201" s="2">
        <v>368</v>
      </c>
      <c r="E201" s="2">
        <v>78.599999999999994</v>
      </c>
      <c r="F201" s="2">
        <v>13</v>
      </c>
      <c r="G201" s="2">
        <v>2.4</v>
      </c>
      <c r="H201" s="2">
        <f t="shared" si="79"/>
        <v>0</v>
      </c>
      <c r="I201" s="2">
        <f t="shared" si="80"/>
        <v>0</v>
      </c>
      <c r="J201" s="2">
        <f t="shared" si="81"/>
        <v>0</v>
      </c>
      <c r="K201" s="52" t="str">
        <f t="shared" si="72"/>
        <v xml:space="preserve"> </v>
      </c>
      <c r="L201" s="50" t="str">
        <f t="shared" si="71"/>
        <v>--</v>
      </c>
      <c r="M201" s="50" t="str">
        <f t="shared" si="67"/>
        <v>--</v>
      </c>
      <c r="N201" s="50" t="str">
        <f t="shared" si="69"/>
        <v>--</v>
      </c>
      <c r="O201" s="50" t="str">
        <f t="shared" si="68"/>
        <v>--</v>
      </c>
      <c r="P201" s="50" t="str">
        <f t="shared" si="70"/>
        <v>--</v>
      </c>
      <c r="Q201" s="60" t="s">
        <v>342</v>
      </c>
      <c r="R201" s="11"/>
      <c r="S201" s="2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</row>
    <row r="202" spans="1:221" ht="9" customHeight="1" x14ac:dyDescent="0.2">
      <c r="A202" s="55" t="s">
        <v>145</v>
      </c>
      <c r="B202" s="3"/>
      <c r="D202" s="2">
        <v>408</v>
      </c>
      <c r="E202" s="2">
        <v>60.2</v>
      </c>
      <c r="F202" s="2">
        <v>6.7</v>
      </c>
      <c r="G202" s="2">
        <v>17.3</v>
      </c>
      <c r="H202" s="2">
        <f t="shared" si="79"/>
        <v>0</v>
      </c>
      <c r="I202" s="2">
        <f t="shared" si="80"/>
        <v>0</v>
      </c>
      <c r="J202" s="2">
        <f t="shared" si="81"/>
        <v>0</v>
      </c>
      <c r="K202" s="52" t="str">
        <f t="shared" si="72"/>
        <v xml:space="preserve"> </v>
      </c>
      <c r="L202" s="50" t="str">
        <f t="shared" si="71"/>
        <v>--</v>
      </c>
      <c r="M202" s="50" t="str">
        <f t="shared" si="67"/>
        <v>--</v>
      </c>
      <c r="N202" s="50" t="str">
        <f t="shared" si="69"/>
        <v>--</v>
      </c>
      <c r="O202" s="50" t="str">
        <f t="shared" si="68"/>
        <v>--</v>
      </c>
      <c r="P202" s="50" t="str">
        <f t="shared" si="70"/>
        <v>--</v>
      </c>
      <c r="Q202" s="60" t="s">
        <v>342</v>
      </c>
      <c r="R202" s="11"/>
      <c r="S202" s="59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</row>
    <row r="203" spans="1:221" ht="9" customHeight="1" x14ac:dyDescent="0.2">
      <c r="A203" s="55" t="s">
        <v>147</v>
      </c>
      <c r="B203" s="3"/>
      <c r="D203" s="2">
        <v>408</v>
      </c>
      <c r="E203" s="2">
        <v>60.2</v>
      </c>
      <c r="F203" s="2">
        <v>6.7</v>
      </c>
      <c r="G203" s="2">
        <v>17.3</v>
      </c>
      <c r="H203" s="2">
        <f t="shared" si="79"/>
        <v>0</v>
      </c>
      <c r="I203" s="2">
        <f t="shared" si="80"/>
        <v>0</v>
      </c>
      <c r="J203" s="2">
        <f t="shared" si="81"/>
        <v>0</v>
      </c>
      <c r="K203" s="52" t="str">
        <f t="shared" si="72"/>
        <v xml:space="preserve"> </v>
      </c>
      <c r="L203" s="50" t="str">
        <f t="shared" si="71"/>
        <v>--</v>
      </c>
      <c r="M203" s="50" t="str">
        <f t="shared" si="67"/>
        <v>--</v>
      </c>
      <c r="N203" s="50" t="str">
        <f t="shared" si="69"/>
        <v>--</v>
      </c>
      <c r="O203" s="50" t="str">
        <f t="shared" si="68"/>
        <v>--</v>
      </c>
      <c r="P203" s="50" t="str">
        <f t="shared" si="70"/>
        <v>--</v>
      </c>
      <c r="Q203" s="61" t="s">
        <v>342</v>
      </c>
      <c r="R203" s="11"/>
      <c r="S203" s="2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</row>
    <row r="204" spans="1:221" ht="9" customHeight="1" x14ac:dyDescent="0.2">
      <c r="A204" s="55" t="s">
        <v>148</v>
      </c>
      <c r="B204" s="3"/>
      <c r="D204" s="2">
        <v>353</v>
      </c>
      <c r="E204" s="2">
        <v>77</v>
      </c>
      <c r="F204" s="2">
        <v>10.8</v>
      </c>
      <c r="G204" s="2">
        <v>1</v>
      </c>
      <c r="H204" s="2">
        <f t="shared" si="79"/>
        <v>0</v>
      </c>
      <c r="I204" s="2">
        <f t="shared" si="80"/>
        <v>0</v>
      </c>
      <c r="J204" s="2">
        <f t="shared" si="81"/>
        <v>0</v>
      </c>
      <c r="K204" s="52" t="str">
        <f t="shared" si="72"/>
        <v xml:space="preserve"> </v>
      </c>
      <c r="L204" s="50" t="str">
        <f t="shared" si="71"/>
        <v>--</v>
      </c>
      <c r="M204" s="50" t="str">
        <f t="shared" si="67"/>
        <v>--</v>
      </c>
      <c r="N204" s="50" t="str">
        <f t="shared" si="69"/>
        <v>--</v>
      </c>
      <c r="O204" s="50" t="str">
        <f t="shared" si="68"/>
        <v>--</v>
      </c>
      <c r="P204" s="50" t="str">
        <f t="shared" si="70"/>
        <v>--</v>
      </c>
      <c r="Q204" s="61" t="s">
        <v>342</v>
      </c>
      <c r="R204" s="11"/>
      <c r="S204" s="59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</row>
    <row r="205" spans="1:221" ht="9" customHeight="1" x14ac:dyDescent="0.2">
      <c r="A205" s="55" t="s">
        <v>149</v>
      </c>
      <c r="B205" s="3"/>
      <c r="D205" s="2">
        <f>223*(100/45)-49*2</f>
        <v>397.5555555555556</v>
      </c>
      <c r="E205" s="2">
        <f>29.8*(100/45)-5*2</f>
        <v>56.222222222222229</v>
      </c>
      <c r="F205" s="2">
        <f>19*(100/45)-3.5*2</f>
        <v>35.222222222222221</v>
      </c>
      <c r="G205" s="2">
        <f>3.3*(100/45)-1.8*2</f>
        <v>3.7333333333333329</v>
      </c>
      <c r="H205" s="2">
        <f t="shared" si="79"/>
        <v>0</v>
      </c>
      <c r="I205" s="2">
        <f t="shared" si="80"/>
        <v>0</v>
      </c>
      <c r="J205" s="2">
        <f t="shared" si="81"/>
        <v>0</v>
      </c>
      <c r="K205" s="52" t="str">
        <f t="shared" si="72"/>
        <v xml:space="preserve"> </v>
      </c>
      <c r="L205" s="50" t="str">
        <f t="shared" si="71"/>
        <v>--</v>
      </c>
      <c r="M205" s="50" t="str">
        <f t="shared" si="67"/>
        <v>--</v>
      </c>
      <c r="N205" s="50" t="str">
        <f t="shared" si="69"/>
        <v>--</v>
      </c>
      <c r="O205" s="50" t="str">
        <f t="shared" si="68"/>
        <v>--</v>
      </c>
      <c r="P205" s="50" t="str">
        <f t="shared" si="70"/>
        <v>--</v>
      </c>
      <c r="Q205" s="61" t="s">
        <v>24</v>
      </c>
      <c r="R205" s="11"/>
      <c r="S205" s="2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</row>
    <row r="206" spans="1:221" ht="9" customHeight="1" x14ac:dyDescent="0.2">
      <c r="A206" s="55" t="s">
        <v>296</v>
      </c>
      <c r="B206" s="3" t="s">
        <v>150</v>
      </c>
      <c r="C206" s="2">
        <v>31</v>
      </c>
      <c r="D206" s="2">
        <f>237*(100/62)</f>
        <v>382.25806451612902</v>
      </c>
      <c r="E206" s="2">
        <f>29*(100/62)</f>
        <v>46.774193548387096</v>
      </c>
      <c r="F206" s="2">
        <f>15.3*(100/62)</f>
        <v>24.677419354838708</v>
      </c>
      <c r="G206" s="2">
        <f>6.6*(100/62)</f>
        <v>10.64516129032258</v>
      </c>
      <c r="H206" s="2">
        <f t="shared" si="79"/>
        <v>0</v>
      </c>
      <c r="I206" s="2">
        <f t="shared" si="80"/>
        <v>0</v>
      </c>
      <c r="J206" s="2">
        <f t="shared" si="81"/>
        <v>0</v>
      </c>
      <c r="K206" s="52" t="str">
        <f t="shared" si="72"/>
        <v xml:space="preserve"> </v>
      </c>
      <c r="L206" s="50" t="str">
        <f t="shared" si="71"/>
        <v>--</v>
      </c>
      <c r="M206" s="50" t="str">
        <f t="shared" si="67"/>
        <v>--</v>
      </c>
      <c r="N206" s="50" t="str">
        <f t="shared" si="69"/>
        <v>--</v>
      </c>
      <c r="O206" s="50" t="str">
        <f t="shared" si="68"/>
        <v>--</v>
      </c>
      <c r="P206" s="50" t="str">
        <f t="shared" si="70"/>
        <v>--</v>
      </c>
      <c r="Q206" s="61" t="s">
        <v>24</v>
      </c>
      <c r="R206" s="11"/>
      <c r="S206" s="59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</row>
    <row r="207" spans="1:221" ht="9" customHeight="1" x14ac:dyDescent="0.2">
      <c r="A207" s="55" t="s">
        <v>151</v>
      </c>
      <c r="B207" s="3"/>
      <c r="D207" s="2">
        <v>90</v>
      </c>
      <c r="E207" s="2">
        <v>20.8</v>
      </c>
      <c r="F207" s="2">
        <v>2.1</v>
      </c>
      <c r="G207" s="2">
        <v>0.4</v>
      </c>
      <c r="H207" s="2">
        <f t="shared" si="79"/>
        <v>0</v>
      </c>
      <c r="I207" s="2">
        <f t="shared" si="80"/>
        <v>0</v>
      </c>
      <c r="J207" s="2">
        <f t="shared" si="81"/>
        <v>0</v>
      </c>
      <c r="K207" s="52" t="str">
        <f t="shared" si="72"/>
        <v xml:space="preserve"> </v>
      </c>
      <c r="L207" s="50" t="str">
        <f t="shared" si="71"/>
        <v>--</v>
      </c>
      <c r="M207" s="50" t="str">
        <f t="shared" si="67"/>
        <v>--</v>
      </c>
      <c r="N207" s="50" t="str">
        <f t="shared" si="69"/>
        <v>--</v>
      </c>
      <c r="O207" s="50" t="str">
        <f t="shared" si="68"/>
        <v>--</v>
      </c>
      <c r="P207" s="50" t="str">
        <f t="shared" si="70"/>
        <v>--</v>
      </c>
      <c r="Q207" s="60"/>
      <c r="R207" s="11"/>
      <c r="S207" s="59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</row>
    <row r="208" spans="1:221" ht="9" customHeight="1" x14ac:dyDescent="0.2">
      <c r="A208" s="55" t="s">
        <v>152</v>
      </c>
      <c r="B208" s="3"/>
      <c r="D208" s="2">
        <v>399</v>
      </c>
      <c r="H208" s="2">
        <f t="shared" si="79"/>
        <v>0</v>
      </c>
      <c r="I208" s="2">
        <f t="shared" si="80"/>
        <v>0</v>
      </c>
      <c r="J208" s="2">
        <f t="shared" si="81"/>
        <v>0</v>
      </c>
      <c r="K208" s="52" t="str">
        <f t="shared" si="72"/>
        <v xml:space="preserve"> </v>
      </c>
      <c r="L208" s="50" t="str">
        <f t="shared" si="71"/>
        <v>--</v>
      </c>
      <c r="M208" s="50" t="str">
        <f t="shared" si="67"/>
        <v>--</v>
      </c>
      <c r="N208" s="50" t="str">
        <f t="shared" si="69"/>
        <v>--</v>
      </c>
      <c r="O208" s="50" t="str">
        <f t="shared" si="68"/>
        <v>--</v>
      </c>
      <c r="P208" s="50" t="str">
        <f t="shared" si="70"/>
        <v>--</v>
      </c>
      <c r="Q208" s="60"/>
      <c r="R208" s="11"/>
      <c r="S208" s="2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</row>
    <row r="209" spans="1:221" ht="9" customHeight="1" x14ac:dyDescent="0.2">
      <c r="A209" s="55" t="s">
        <v>153</v>
      </c>
      <c r="B209" s="3"/>
      <c r="D209" s="2">
        <v>577</v>
      </c>
      <c r="H209" s="2">
        <f t="shared" si="79"/>
        <v>0</v>
      </c>
      <c r="I209" s="2">
        <f t="shared" si="80"/>
        <v>0</v>
      </c>
      <c r="J209" s="2">
        <f t="shared" si="81"/>
        <v>0</v>
      </c>
      <c r="K209" s="52" t="str">
        <f t="shared" si="72"/>
        <v xml:space="preserve"> </v>
      </c>
      <c r="L209" s="50" t="str">
        <f t="shared" si="71"/>
        <v>--</v>
      </c>
      <c r="M209" s="50" t="str">
        <f t="shared" si="67"/>
        <v>--</v>
      </c>
      <c r="N209" s="50" t="str">
        <f t="shared" si="69"/>
        <v>--</v>
      </c>
      <c r="O209" s="50" t="str">
        <f t="shared" si="68"/>
        <v>--</v>
      </c>
      <c r="P209" s="50" t="str">
        <f t="shared" si="70"/>
        <v>--</v>
      </c>
      <c r="Q209" s="60"/>
      <c r="R209" s="11"/>
      <c r="S209" s="2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</row>
    <row r="210" spans="1:221" ht="9" customHeight="1" x14ac:dyDescent="0.2">
      <c r="A210" s="55" t="s">
        <v>154</v>
      </c>
      <c r="B210" s="3"/>
      <c r="D210" s="2">
        <v>396</v>
      </c>
      <c r="E210" s="2">
        <v>84.1</v>
      </c>
      <c r="F210" s="2">
        <v>7.9</v>
      </c>
      <c r="G210" s="2">
        <v>3.1</v>
      </c>
      <c r="H210" s="2">
        <f t="shared" si="79"/>
        <v>0</v>
      </c>
      <c r="I210" s="2">
        <f t="shared" si="80"/>
        <v>0</v>
      </c>
      <c r="J210" s="2">
        <f t="shared" si="81"/>
        <v>0</v>
      </c>
      <c r="K210" s="52" t="str">
        <f t="shared" si="72"/>
        <v xml:space="preserve"> </v>
      </c>
      <c r="L210" s="50" t="str">
        <f t="shared" si="71"/>
        <v>--</v>
      </c>
      <c r="M210" s="50" t="str">
        <f t="shared" si="67"/>
        <v>--</v>
      </c>
      <c r="N210" s="50" t="str">
        <f t="shared" si="69"/>
        <v>--</v>
      </c>
      <c r="O210" s="50" t="str">
        <f t="shared" si="68"/>
        <v>--</v>
      </c>
      <c r="P210" s="50" t="str">
        <f t="shared" si="70"/>
        <v>--</v>
      </c>
      <c r="Q210" s="60" t="s">
        <v>342</v>
      </c>
      <c r="R210" s="11"/>
      <c r="S210" s="2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</row>
    <row r="211" spans="1:221" ht="9" customHeight="1" x14ac:dyDescent="0.2">
      <c r="A211" s="55" t="s">
        <v>155</v>
      </c>
      <c r="B211" s="3"/>
      <c r="D211" s="2">
        <v>22</v>
      </c>
      <c r="E211" s="2">
        <v>5</v>
      </c>
      <c r="F211" s="2">
        <v>0.2</v>
      </c>
      <c r="G211" s="2">
        <v>0.3</v>
      </c>
      <c r="H211" s="2">
        <f t="shared" si="79"/>
        <v>0</v>
      </c>
      <c r="I211" s="2">
        <f t="shared" si="80"/>
        <v>0</v>
      </c>
      <c r="J211" s="2">
        <f t="shared" si="81"/>
        <v>0</v>
      </c>
      <c r="K211" s="52" t="str">
        <f t="shared" si="72"/>
        <v xml:space="preserve"> </v>
      </c>
      <c r="L211" s="50" t="str">
        <f t="shared" si="71"/>
        <v>--</v>
      </c>
      <c r="M211" s="50" t="str">
        <f t="shared" si="67"/>
        <v>--</v>
      </c>
      <c r="N211" s="50" t="str">
        <f t="shared" si="69"/>
        <v>--</v>
      </c>
      <c r="O211" s="50" t="str">
        <f t="shared" si="68"/>
        <v>--</v>
      </c>
      <c r="P211" s="50" t="str">
        <f t="shared" si="70"/>
        <v>--</v>
      </c>
      <c r="Q211" s="60"/>
      <c r="R211" s="11"/>
      <c r="S211" s="20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</row>
    <row r="212" spans="1:221" ht="9" customHeight="1" x14ac:dyDescent="0.2">
      <c r="A212" s="55" t="s">
        <v>156</v>
      </c>
      <c r="B212" s="3"/>
      <c r="D212" s="2">
        <v>38</v>
      </c>
      <c r="E212" s="2">
        <v>8.9</v>
      </c>
      <c r="F212" s="2">
        <v>0.3</v>
      </c>
      <c r="G212" s="2">
        <v>0.4</v>
      </c>
      <c r="H212" s="2">
        <f t="shared" si="79"/>
        <v>0</v>
      </c>
      <c r="I212" s="2">
        <f t="shared" si="80"/>
        <v>0</v>
      </c>
      <c r="J212" s="2">
        <f t="shared" si="81"/>
        <v>0</v>
      </c>
      <c r="K212" s="52" t="str">
        <f t="shared" si="72"/>
        <v xml:space="preserve"> </v>
      </c>
      <c r="L212" s="50" t="str">
        <f t="shared" si="71"/>
        <v>--</v>
      </c>
      <c r="M212" s="50" t="str">
        <f t="shared" si="67"/>
        <v>--</v>
      </c>
      <c r="N212" s="50" t="str">
        <f t="shared" si="69"/>
        <v>--</v>
      </c>
      <c r="O212" s="50" t="str">
        <f t="shared" si="68"/>
        <v>--</v>
      </c>
      <c r="P212" s="50" t="str">
        <f t="shared" si="70"/>
        <v>--</v>
      </c>
      <c r="Q212" s="60"/>
      <c r="R212" s="11"/>
      <c r="S212" s="20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</row>
    <row r="213" spans="1:221" ht="9" customHeight="1" x14ac:dyDescent="0.2">
      <c r="A213" s="55" t="s">
        <v>157</v>
      </c>
      <c r="B213" s="3"/>
      <c r="D213" s="2">
        <v>30</v>
      </c>
      <c r="E213" s="2">
        <v>6.9</v>
      </c>
      <c r="F213" s="2">
        <v>0.8</v>
      </c>
      <c r="G213" s="2">
        <v>0.1</v>
      </c>
      <c r="H213" s="2">
        <f t="shared" si="79"/>
        <v>0</v>
      </c>
      <c r="I213" s="2">
        <f t="shared" si="80"/>
        <v>0</v>
      </c>
      <c r="J213" s="2">
        <f t="shared" si="81"/>
        <v>0</v>
      </c>
      <c r="K213" s="52" t="str">
        <f t="shared" si="72"/>
        <v xml:space="preserve"> </v>
      </c>
      <c r="L213" s="50" t="str">
        <f t="shared" si="71"/>
        <v>--</v>
      </c>
      <c r="M213" s="50" t="str">
        <f t="shared" si="67"/>
        <v>--</v>
      </c>
      <c r="N213" s="50" t="str">
        <f t="shared" si="69"/>
        <v>--</v>
      </c>
      <c r="O213" s="50" t="str">
        <f t="shared" si="68"/>
        <v>--</v>
      </c>
      <c r="P213" s="50" t="str">
        <f t="shared" si="70"/>
        <v>--</v>
      </c>
      <c r="Q213" s="60"/>
      <c r="R213" s="11"/>
      <c r="S213" s="20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</row>
    <row r="214" spans="1:221" ht="9" customHeight="1" x14ac:dyDescent="0.2">
      <c r="A214" s="55" t="s">
        <v>158</v>
      </c>
      <c r="B214" s="3"/>
      <c r="D214" s="2">
        <v>72</v>
      </c>
      <c r="E214" s="2">
        <v>17.600000000000001</v>
      </c>
      <c r="F214" s="2">
        <v>0.4</v>
      </c>
      <c r="G214" s="2">
        <v>0</v>
      </c>
      <c r="H214" s="2">
        <f t="shared" si="79"/>
        <v>0</v>
      </c>
      <c r="I214" s="2">
        <f t="shared" si="80"/>
        <v>0</v>
      </c>
      <c r="J214" s="2">
        <f t="shared" si="81"/>
        <v>0</v>
      </c>
      <c r="K214" s="52" t="str">
        <f t="shared" si="72"/>
        <v xml:space="preserve"> </v>
      </c>
      <c r="L214" s="50" t="str">
        <f t="shared" si="71"/>
        <v>--</v>
      </c>
      <c r="M214" s="50" t="str">
        <f t="shared" si="67"/>
        <v>--</v>
      </c>
      <c r="N214" s="50" t="str">
        <f t="shared" si="69"/>
        <v>--</v>
      </c>
      <c r="O214" s="50" t="str">
        <f t="shared" si="68"/>
        <v>--</v>
      </c>
      <c r="P214" s="50" t="str">
        <f t="shared" si="70"/>
        <v>--</v>
      </c>
      <c r="Q214" s="60"/>
      <c r="R214" s="11"/>
      <c r="S214" s="20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</row>
    <row r="215" spans="1:221" ht="9" customHeight="1" x14ac:dyDescent="0.2">
      <c r="A215" s="55" t="s">
        <v>285</v>
      </c>
      <c r="B215" s="3"/>
      <c r="D215" s="2">
        <v>210</v>
      </c>
      <c r="E215" s="2">
        <v>16</v>
      </c>
      <c r="F215" s="2">
        <v>13</v>
      </c>
      <c r="G215" s="2">
        <v>10</v>
      </c>
      <c r="H215" s="2">
        <f t="shared" si="79"/>
        <v>0</v>
      </c>
      <c r="I215" s="2">
        <f t="shared" si="80"/>
        <v>0</v>
      </c>
      <c r="J215" s="2">
        <f t="shared" si="81"/>
        <v>0</v>
      </c>
      <c r="K215" s="52" t="str">
        <f t="shared" si="72"/>
        <v xml:space="preserve"> </v>
      </c>
      <c r="L215" s="50" t="str">
        <f t="shared" si="71"/>
        <v>--</v>
      </c>
      <c r="M215" s="50" t="str">
        <f t="shared" si="67"/>
        <v>--</v>
      </c>
      <c r="N215" s="50" t="str">
        <f t="shared" si="69"/>
        <v>--</v>
      </c>
      <c r="O215" s="50" t="str">
        <f t="shared" si="68"/>
        <v>--</v>
      </c>
      <c r="P215" s="50" t="str">
        <f t="shared" si="70"/>
        <v>--</v>
      </c>
      <c r="Q215" s="60" t="s">
        <v>24</v>
      </c>
      <c r="R215" s="11"/>
      <c r="S215" s="20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</row>
    <row r="216" spans="1:221" ht="9" customHeight="1" x14ac:dyDescent="0.2">
      <c r="A216" s="55" t="s">
        <v>284</v>
      </c>
      <c r="B216" s="3"/>
      <c r="D216" s="2">
        <v>250</v>
      </c>
      <c r="E216" s="2">
        <v>28</v>
      </c>
      <c r="F216" s="2">
        <v>12</v>
      </c>
      <c r="G216" s="2">
        <v>10</v>
      </c>
      <c r="H216" s="2">
        <f t="shared" si="79"/>
        <v>0</v>
      </c>
      <c r="I216" s="2">
        <f t="shared" si="80"/>
        <v>0</v>
      </c>
      <c r="J216" s="2">
        <f t="shared" si="81"/>
        <v>0</v>
      </c>
      <c r="K216" s="52" t="str">
        <f t="shared" si="72"/>
        <v xml:space="preserve"> </v>
      </c>
      <c r="L216" s="50" t="str">
        <f t="shared" si="71"/>
        <v>--</v>
      </c>
      <c r="M216" s="50" t="str">
        <f t="shared" si="67"/>
        <v>--</v>
      </c>
      <c r="N216" s="50" t="str">
        <f t="shared" si="69"/>
        <v>--</v>
      </c>
      <c r="O216" s="50" t="str">
        <f t="shared" si="68"/>
        <v>--</v>
      </c>
      <c r="P216" s="50" t="str">
        <f t="shared" si="70"/>
        <v>--</v>
      </c>
      <c r="Q216" s="60" t="s">
        <v>24</v>
      </c>
      <c r="R216" s="11"/>
      <c r="S216" s="20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</row>
    <row r="217" spans="1:221" ht="9" customHeight="1" x14ac:dyDescent="0.2">
      <c r="A217" s="55" t="s">
        <v>286</v>
      </c>
      <c r="B217" s="3"/>
      <c r="D217" s="2">
        <v>220</v>
      </c>
      <c r="E217" s="2">
        <v>18.3</v>
      </c>
      <c r="F217" s="2">
        <v>11.9</v>
      </c>
      <c r="G217" s="2">
        <v>10.6</v>
      </c>
      <c r="H217" s="2">
        <f t="shared" si="79"/>
        <v>0</v>
      </c>
      <c r="I217" s="2">
        <f t="shared" si="80"/>
        <v>0</v>
      </c>
      <c r="J217" s="2">
        <f t="shared" si="81"/>
        <v>0</v>
      </c>
      <c r="K217" s="52" t="str">
        <f t="shared" si="72"/>
        <v xml:space="preserve"> </v>
      </c>
      <c r="L217" s="50" t="str">
        <f t="shared" si="71"/>
        <v>--</v>
      </c>
      <c r="M217" s="50" t="str">
        <f t="shared" si="67"/>
        <v>--</v>
      </c>
      <c r="N217" s="50" t="str">
        <f t="shared" si="69"/>
        <v>--</v>
      </c>
      <c r="O217" s="50" t="str">
        <f t="shared" si="68"/>
        <v>--</v>
      </c>
      <c r="P217" s="50" t="str">
        <f t="shared" si="70"/>
        <v>--</v>
      </c>
      <c r="Q217" s="60" t="s">
        <v>24</v>
      </c>
      <c r="R217" s="11"/>
      <c r="S217" s="20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</row>
    <row r="218" spans="1:221" ht="9" customHeight="1" x14ac:dyDescent="0.2">
      <c r="A218" s="55" t="s">
        <v>289</v>
      </c>
      <c r="B218" s="3"/>
      <c r="D218" s="2">
        <v>196</v>
      </c>
      <c r="E218" s="2">
        <v>20.6</v>
      </c>
      <c r="F218" s="2">
        <v>12.3</v>
      </c>
      <c r="G218" s="2">
        <v>6.9</v>
      </c>
      <c r="H218" s="2">
        <f t="shared" si="79"/>
        <v>0</v>
      </c>
      <c r="I218" s="2">
        <f t="shared" si="80"/>
        <v>0</v>
      </c>
      <c r="J218" s="2">
        <f t="shared" si="81"/>
        <v>0</v>
      </c>
      <c r="K218" s="52" t="str">
        <f t="shared" si="72"/>
        <v xml:space="preserve"> </v>
      </c>
      <c r="L218" s="50" t="str">
        <f t="shared" si="71"/>
        <v>--</v>
      </c>
      <c r="M218" s="50" t="str">
        <f t="shared" si="67"/>
        <v>--</v>
      </c>
      <c r="N218" s="50" t="str">
        <f t="shared" si="69"/>
        <v>--</v>
      </c>
      <c r="O218" s="50" t="str">
        <f t="shared" si="68"/>
        <v>--</v>
      </c>
      <c r="P218" s="50" t="str">
        <f t="shared" si="70"/>
        <v>--</v>
      </c>
      <c r="Q218" s="60" t="s">
        <v>24</v>
      </c>
      <c r="R218" s="11"/>
      <c r="S218" s="20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</row>
    <row r="219" spans="1:221" ht="9" customHeight="1" x14ac:dyDescent="0.2">
      <c r="A219" s="55" t="s">
        <v>159</v>
      </c>
      <c r="B219" s="3"/>
      <c r="D219" s="2">
        <v>574</v>
      </c>
      <c r="E219" s="2">
        <v>0</v>
      </c>
      <c r="F219" s="2">
        <v>29.6</v>
      </c>
      <c r="G219" s="2">
        <v>47.8</v>
      </c>
      <c r="H219" s="2">
        <f t="shared" si="79"/>
        <v>0</v>
      </c>
      <c r="I219" s="2">
        <f t="shared" si="80"/>
        <v>0</v>
      </c>
      <c r="J219" s="2">
        <f t="shared" si="81"/>
        <v>0</v>
      </c>
      <c r="K219" s="52" t="str">
        <f t="shared" si="72"/>
        <v xml:space="preserve"> </v>
      </c>
      <c r="L219" s="50" t="str">
        <f t="shared" si="71"/>
        <v>--</v>
      </c>
      <c r="M219" s="50" t="str">
        <f t="shared" si="67"/>
        <v>--</v>
      </c>
      <c r="N219" s="50" t="str">
        <f t="shared" si="69"/>
        <v>--</v>
      </c>
      <c r="O219" s="50" t="str">
        <f t="shared" si="68"/>
        <v>--</v>
      </c>
      <c r="P219" s="50" t="str">
        <f t="shared" si="70"/>
        <v>--</v>
      </c>
      <c r="Q219" s="61" t="s">
        <v>309</v>
      </c>
      <c r="R219" s="11"/>
      <c r="S219" s="20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</row>
    <row r="220" spans="1:221" ht="9" customHeight="1" x14ac:dyDescent="0.2">
      <c r="A220" s="55" t="s">
        <v>160</v>
      </c>
      <c r="B220" s="3"/>
      <c r="D220" s="2">
        <v>70</v>
      </c>
      <c r="E220" s="2">
        <v>10.6</v>
      </c>
      <c r="F220" s="2">
        <v>7</v>
      </c>
      <c r="G220" s="2">
        <v>0.2</v>
      </c>
      <c r="H220" s="2">
        <f t="shared" si="79"/>
        <v>0</v>
      </c>
      <c r="I220" s="2">
        <f t="shared" si="80"/>
        <v>0</v>
      </c>
      <c r="J220" s="2">
        <f t="shared" si="81"/>
        <v>0</v>
      </c>
      <c r="K220" s="52" t="str">
        <f t="shared" si="72"/>
        <v xml:space="preserve"> </v>
      </c>
      <c r="L220" s="50" t="str">
        <f t="shared" si="71"/>
        <v>--</v>
      </c>
      <c r="M220" s="50" t="str">
        <f t="shared" si="67"/>
        <v>--</v>
      </c>
      <c r="N220" s="50" t="str">
        <f t="shared" si="69"/>
        <v>--</v>
      </c>
      <c r="O220" s="50" t="str">
        <f t="shared" si="68"/>
        <v>--</v>
      </c>
      <c r="P220" s="50" t="str">
        <f t="shared" si="70"/>
        <v>--</v>
      </c>
      <c r="Q220" s="61" t="s">
        <v>329</v>
      </c>
      <c r="R220" s="11"/>
      <c r="S220" s="20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</row>
    <row r="221" spans="1:221" ht="9" customHeight="1" x14ac:dyDescent="0.2">
      <c r="A221" s="55" t="s">
        <v>161</v>
      </c>
      <c r="B221" s="3"/>
      <c r="D221" s="2">
        <v>67</v>
      </c>
      <c r="E221" s="2">
        <v>12.5</v>
      </c>
      <c r="F221" s="2">
        <v>3.6</v>
      </c>
      <c r="G221" s="2">
        <v>0.3</v>
      </c>
      <c r="H221" s="2">
        <f t="shared" si="79"/>
        <v>0</v>
      </c>
      <c r="I221" s="2">
        <f t="shared" si="80"/>
        <v>0</v>
      </c>
      <c r="J221" s="2">
        <f t="shared" si="81"/>
        <v>0</v>
      </c>
      <c r="K221" s="52" t="str">
        <f t="shared" si="72"/>
        <v xml:space="preserve"> </v>
      </c>
      <c r="L221" s="50" t="str">
        <f t="shared" si="71"/>
        <v>--</v>
      </c>
      <c r="M221" s="50" t="str">
        <f t="shared" ref="M221:M287" si="82">IF(ISNUMBER($R221),IF(OR($Q221="*",$Q221="s",$Q221="l"),$I221,"--"),"--")</f>
        <v>--</v>
      </c>
      <c r="N221" s="50" t="str">
        <f t="shared" si="69"/>
        <v>--</v>
      </c>
      <c r="O221" s="50" t="str">
        <f t="shared" si="68"/>
        <v>--</v>
      </c>
      <c r="P221" s="50" t="str">
        <f t="shared" si="70"/>
        <v>--</v>
      </c>
      <c r="Q221" s="61" t="s">
        <v>329</v>
      </c>
      <c r="R221" s="11"/>
      <c r="S221" s="59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</row>
    <row r="222" spans="1:221" ht="9" customHeight="1" x14ac:dyDescent="0.2">
      <c r="A222" s="55" t="s">
        <v>162</v>
      </c>
      <c r="B222" s="3"/>
      <c r="D222" s="2">
        <v>54</v>
      </c>
      <c r="E222" s="2">
        <v>7.3</v>
      </c>
      <c r="F222" s="2">
        <v>4.7</v>
      </c>
      <c r="G222" s="2">
        <v>0.6</v>
      </c>
      <c r="H222" s="2">
        <f t="shared" si="79"/>
        <v>0</v>
      </c>
      <c r="I222" s="2">
        <f t="shared" si="80"/>
        <v>0</v>
      </c>
      <c r="J222" s="2">
        <f t="shared" si="81"/>
        <v>0</v>
      </c>
      <c r="K222" s="52" t="str">
        <f t="shared" si="72"/>
        <v xml:space="preserve"> </v>
      </c>
      <c r="L222" s="50" t="str">
        <f t="shared" si="71"/>
        <v>--</v>
      </c>
      <c r="M222" s="50" t="str">
        <f t="shared" si="82"/>
        <v>--</v>
      </c>
      <c r="N222" s="50" t="str">
        <f t="shared" si="69"/>
        <v>--</v>
      </c>
      <c r="O222" s="50" t="str">
        <f t="shared" si="68"/>
        <v>--</v>
      </c>
      <c r="P222" s="50" t="str">
        <f t="shared" si="70"/>
        <v>--</v>
      </c>
      <c r="Q222" s="61" t="s">
        <v>329</v>
      </c>
      <c r="R222" s="11"/>
      <c r="S222" s="20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</row>
    <row r="223" spans="1:221" ht="9" customHeight="1" x14ac:dyDescent="0.2">
      <c r="A223" s="55" t="s">
        <v>163</v>
      </c>
      <c r="B223" s="3" t="s">
        <v>164</v>
      </c>
      <c r="D223" s="2">
        <f>258*(85/100)+224*(15/100)</f>
        <v>252.89999999999998</v>
      </c>
      <c r="E223" s="2">
        <f>48*(85/100)+0*(15/100)</f>
        <v>40.799999999999997</v>
      </c>
      <c r="F223" s="2">
        <f>8.3*(85/100)+19.9*(15/100)</f>
        <v>10.040000000000001</v>
      </c>
      <c r="G223" s="2">
        <f>5*(85/100)+16.1*(15/100)</f>
        <v>6.665</v>
      </c>
      <c r="H223" s="2">
        <f t="shared" si="79"/>
        <v>0</v>
      </c>
      <c r="I223" s="2">
        <f t="shared" si="80"/>
        <v>0</v>
      </c>
      <c r="J223" s="2">
        <f t="shared" si="81"/>
        <v>0</v>
      </c>
      <c r="K223" s="52" t="str">
        <f t="shared" si="72"/>
        <v xml:space="preserve"> </v>
      </c>
      <c r="L223" s="50" t="str">
        <f t="shared" si="71"/>
        <v>--</v>
      </c>
      <c r="M223" s="50" t="str">
        <f t="shared" si="82"/>
        <v>--</v>
      </c>
      <c r="N223" s="50" t="str">
        <f t="shared" si="69"/>
        <v>--</v>
      </c>
      <c r="O223" s="50" t="str">
        <f t="shared" si="68"/>
        <v>--</v>
      </c>
      <c r="P223" s="50" t="str">
        <f t="shared" si="70"/>
        <v>--</v>
      </c>
      <c r="Q223" s="61" t="s">
        <v>342</v>
      </c>
      <c r="R223" s="11"/>
      <c r="S223" s="20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</row>
    <row r="224" spans="1:221" ht="9" customHeight="1" x14ac:dyDescent="0.2">
      <c r="A224" s="55" t="s">
        <v>165</v>
      </c>
      <c r="B224" s="3"/>
      <c r="D224" s="2">
        <v>358</v>
      </c>
      <c r="E224" s="2">
        <v>79.8</v>
      </c>
      <c r="F224" s="2">
        <v>8.6999999999999993</v>
      </c>
      <c r="G224" s="2">
        <v>2.7</v>
      </c>
      <c r="H224" s="2">
        <f t="shared" si="79"/>
        <v>0</v>
      </c>
      <c r="I224" s="2">
        <f t="shared" si="80"/>
        <v>0</v>
      </c>
      <c r="J224" s="2">
        <f t="shared" si="81"/>
        <v>0</v>
      </c>
      <c r="K224" s="52" t="str">
        <f t="shared" si="72"/>
        <v xml:space="preserve"> </v>
      </c>
      <c r="L224" s="50" t="str">
        <f t="shared" si="71"/>
        <v>--</v>
      </c>
      <c r="M224" s="50" t="str">
        <f t="shared" si="82"/>
        <v>--</v>
      </c>
      <c r="N224" s="50" t="str">
        <f t="shared" si="69"/>
        <v>--</v>
      </c>
      <c r="O224" s="50" t="str">
        <f t="shared" ref="O224:O292" si="83">IF(ISNUMBER($R224),IF(OR($Q224="*",$Q224="s",$Q224="l",$Q224="°",$Q224="c"),$I224,"--"),"--")</f>
        <v>--</v>
      </c>
      <c r="P224" s="50" t="str">
        <f t="shared" si="70"/>
        <v>--</v>
      </c>
      <c r="Q224" s="60"/>
      <c r="R224" s="11"/>
      <c r="S224" s="20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</row>
    <row r="225" spans="1:39" ht="9" customHeight="1" x14ac:dyDescent="0.2">
      <c r="A225" s="55" t="s">
        <v>271</v>
      </c>
      <c r="B225" s="3"/>
      <c r="D225" s="2">
        <v>122</v>
      </c>
      <c r="E225" s="2">
        <v>0</v>
      </c>
      <c r="F225" s="2">
        <v>20.5</v>
      </c>
      <c r="G225" s="2">
        <v>4.5</v>
      </c>
      <c r="H225" s="2">
        <f t="shared" si="79"/>
        <v>0</v>
      </c>
      <c r="I225" s="2">
        <f t="shared" si="80"/>
        <v>0</v>
      </c>
      <c r="J225" s="2">
        <f t="shared" si="81"/>
        <v>0</v>
      </c>
      <c r="K225" s="52" t="str">
        <f t="shared" si="72"/>
        <v xml:space="preserve"> </v>
      </c>
      <c r="L225" s="50" t="str">
        <f t="shared" si="71"/>
        <v>--</v>
      </c>
      <c r="M225" s="50" t="str">
        <f t="shared" si="82"/>
        <v>--</v>
      </c>
      <c r="N225" s="50" t="str">
        <f t="shared" si="69"/>
        <v>--</v>
      </c>
      <c r="O225" s="50" t="str">
        <f t="shared" si="83"/>
        <v>--</v>
      </c>
      <c r="P225" s="50" t="str">
        <f t="shared" si="70"/>
        <v>--</v>
      </c>
      <c r="Q225" s="61" t="s">
        <v>24</v>
      </c>
      <c r="R225" s="11"/>
      <c r="S225" s="20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</row>
    <row r="226" spans="1:39" ht="9" customHeight="1" x14ac:dyDescent="0.2">
      <c r="A226" s="55" t="s">
        <v>166</v>
      </c>
      <c r="B226" s="3"/>
      <c r="D226" s="2">
        <v>108</v>
      </c>
      <c r="E226" s="2">
        <v>0</v>
      </c>
      <c r="F226" s="2">
        <v>22.4</v>
      </c>
      <c r="G226" s="2">
        <v>2.1</v>
      </c>
      <c r="H226" s="2">
        <f t="shared" si="79"/>
        <v>0</v>
      </c>
      <c r="I226" s="2">
        <f t="shared" si="80"/>
        <v>0</v>
      </c>
      <c r="J226" s="2">
        <f t="shared" si="81"/>
        <v>0</v>
      </c>
      <c r="K226" s="52" t="str">
        <f t="shared" si="72"/>
        <v xml:space="preserve"> </v>
      </c>
      <c r="L226" s="50" t="str">
        <f t="shared" si="71"/>
        <v>--</v>
      </c>
      <c r="M226" s="50" t="str">
        <f t="shared" si="82"/>
        <v>--</v>
      </c>
      <c r="N226" s="50" t="str">
        <f t="shared" si="69"/>
        <v>--</v>
      </c>
      <c r="O226" s="50" t="str">
        <f t="shared" si="83"/>
        <v>--</v>
      </c>
      <c r="P226" s="50" t="str">
        <f t="shared" si="70"/>
        <v>--</v>
      </c>
      <c r="Q226" s="61" t="s">
        <v>24</v>
      </c>
      <c r="R226" s="11"/>
      <c r="S226" s="20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</row>
    <row r="227" spans="1:39" ht="9" customHeight="1" x14ac:dyDescent="0.2">
      <c r="A227" s="55" t="s">
        <v>167</v>
      </c>
      <c r="B227" s="3"/>
      <c r="D227" s="2">
        <v>16</v>
      </c>
      <c r="E227" s="2">
        <v>2.9</v>
      </c>
      <c r="F227" s="2">
        <v>1</v>
      </c>
      <c r="G227" s="2">
        <v>0.2</v>
      </c>
      <c r="H227" s="2">
        <f t="shared" si="79"/>
        <v>0</v>
      </c>
      <c r="I227" s="2">
        <f t="shared" si="80"/>
        <v>0</v>
      </c>
      <c r="J227" s="2">
        <f t="shared" si="81"/>
        <v>0</v>
      </c>
      <c r="K227" s="52" t="str">
        <f t="shared" si="72"/>
        <v xml:space="preserve"> </v>
      </c>
      <c r="L227" s="50" t="str">
        <f t="shared" si="71"/>
        <v>--</v>
      </c>
      <c r="M227" s="50" t="str">
        <f t="shared" si="82"/>
        <v>--</v>
      </c>
      <c r="N227" s="50" t="str">
        <f t="shared" ref="N227:N295" si="84">IF(ISNUMBER($R227),IF(OR($Q227="*",$Q227="s",$Q227="l",$Q227="°"),$I227,"--"),"--")</f>
        <v>--</v>
      </c>
      <c r="O227" s="50" t="str">
        <f t="shared" si="83"/>
        <v>--</v>
      </c>
      <c r="P227" s="50" t="str">
        <f t="shared" ref="P227:P295" si="85">IF(ISNUMBER($R227),IF($Q227="s",$I227,"--"),"--")</f>
        <v>--</v>
      </c>
      <c r="Q227" s="60"/>
      <c r="R227" s="11"/>
      <c r="S227" s="20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</row>
    <row r="228" spans="1:39" ht="9" customHeight="1" x14ac:dyDescent="0.2">
      <c r="A228" s="55" t="s">
        <v>168</v>
      </c>
      <c r="B228" s="3"/>
      <c r="D228" s="2">
        <v>50</v>
      </c>
      <c r="E228" s="2">
        <v>11.4</v>
      </c>
      <c r="F228" s="2">
        <v>0.2</v>
      </c>
      <c r="G228" s="2">
        <v>0.4</v>
      </c>
      <c r="H228" s="2">
        <f t="shared" si="79"/>
        <v>0</v>
      </c>
      <c r="I228" s="2">
        <f t="shared" si="80"/>
        <v>0</v>
      </c>
      <c r="J228" s="2">
        <f t="shared" si="81"/>
        <v>0</v>
      </c>
      <c r="K228" s="52" t="str">
        <f t="shared" si="72"/>
        <v xml:space="preserve"> </v>
      </c>
      <c r="L228" s="50" t="str">
        <f t="shared" si="71"/>
        <v>--</v>
      </c>
      <c r="M228" s="50" t="str">
        <f t="shared" si="82"/>
        <v>--</v>
      </c>
      <c r="N228" s="50" t="str">
        <f t="shared" si="84"/>
        <v>--</v>
      </c>
      <c r="O228" s="50" t="str">
        <f t="shared" si="83"/>
        <v>--</v>
      </c>
      <c r="P228" s="50" t="str">
        <f t="shared" si="85"/>
        <v>--</v>
      </c>
      <c r="Q228" s="60"/>
      <c r="R228" s="11"/>
      <c r="S228" s="59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</row>
    <row r="229" spans="1:39" ht="9" customHeight="1" x14ac:dyDescent="0.2">
      <c r="A229" s="55" t="s">
        <v>169</v>
      </c>
      <c r="B229" s="3"/>
      <c r="D229" s="2">
        <v>71</v>
      </c>
      <c r="E229" s="2">
        <v>16.399999999999999</v>
      </c>
      <c r="F229" s="2">
        <v>1.1000000000000001</v>
      </c>
      <c r="G229" s="2">
        <v>0.6</v>
      </c>
      <c r="H229" s="2">
        <f t="shared" si="79"/>
        <v>0</v>
      </c>
      <c r="I229" s="2">
        <f t="shared" si="80"/>
        <v>0</v>
      </c>
      <c r="J229" s="2">
        <f t="shared" si="81"/>
        <v>0</v>
      </c>
      <c r="K229" s="52" t="str">
        <f t="shared" si="72"/>
        <v xml:space="preserve"> </v>
      </c>
      <c r="L229" s="50" t="str">
        <f t="shared" si="71"/>
        <v>--</v>
      </c>
      <c r="M229" s="50" t="str">
        <f t="shared" si="82"/>
        <v>--</v>
      </c>
      <c r="N229" s="50" t="str">
        <f t="shared" si="84"/>
        <v>--</v>
      </c>
      <c r="O229" s="50" t="str">
        <f t="shared" si="83"/>
        <v>--</v>
      </c>
      <c r="P229" s="50" t="str">
        <f t="shared" si="85"/>
        <v>--</v>
      </c>
      <c r="Q229" s="60"/>
      <c r="R229" s="11"/>
      <c r="S229" s="20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</row>
    <row r="230" spans="1:39" ht="9" customHeight="1" x14ac:dyDescent="0.2">
      <c r="A230" s="55" t="s">
        <v>170</v>
      </c>
      <c r="B230" s="3"/>
      <c r="D230" s="2">
        <v>16</v>
      </c>
      <c r="E230" s="2">
        <v>3.4</v>
      </c>
      <c r="F230" s="2">
        <v>0.3</v>
      </c>
      <c r="G230" s="2">
        <v>0.2</v>
      </c>
      <c r="H230" s="2">
        <f t="shared" si="79"/>
        <v>0</v>
      </c>
      <c r="I230" s="2">
        <f t="shared" si="80"/>
        <v>0</v>
      </c>
      <c r="J230" s="2">
        <f t="shared" si="81"/>
        <v>0</v>
      </c>
      <c r="K230" s="52" t="str">
        <f t="shared" si="72"/>
        <v xml:space="preserve"> </v>
      </c>
      <c r="L230" s="50" t="str">
        <f t="shared" si="71"/>
        <v>--</v>
      </c>
      <c r="M230" s="50" t="str">
        <f t="shared" si="82"/>
        <v>--</v>
      </c>
      <c r="N230" s="50" t="str">
        <f t="shared" si="84"/>
        <v>--</v>
      </c>
      <c r="O230" s="50" t="str">
        <f t="shared" si="83"/>
        <v>--</v>
      </c>
      <c r="P230" s="50" t="str">
        <f t="shared" si="85"/>
        <v>--</v>
      </c>
      <c r="Q230" s="60"/>
      <c r="R230" s="11"/>
      <c r="S230" s="20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</row>
    <row r="231" spans="1:39" ht="9" customHeight="1" x14ac:dyDescent="0.2">
      <c r="A231" s="55" t="s">
        <v>171</v>
      </c>
      <c r="B231" s="3"/>
      <c r="D231" s="2">
        <v>14</v>
      </c>
      <c r="E231" s="2">
        <v>11.4</v>
      </c>
      <c r="F231" s="2">
        <v>1.1000000000000001</v>
      </c>
      <c r="G231" s="2">
        <v>0.4</v>
      </c>
      <c r="H231" s="2">
        <f t="shared" si="79"/>
        <v>0</v>
      </c>
      <c r="I231" s="2">
        <f t="shared" si="80"/>
        <v>0</v>
      </c>
      <c r="J231" s="2">
        <f t="shared" si="81"/>
        <v>0</v>
      </c>
      <c r="K231" s="52" t="str">
        <f t="shared" si="72"/>
        <v xml:space="preserve"> </v>
      </c>
      <c r="L231" s="50" t="str">
        <f t="shared" si="71"/>
        <v>--</v>
      </c>
      <c r="M231" s="50" t="str">
        <f t="shared" si="82"/>
        <v>--</v>
      </c>
      <c r="N231" s="50" t="str">
        <f t="shared" si="84"/>
        <v>--</v>
      </c>
      <c r="O231" s="50" t="str">
        <f t="shared" si="83"/>
        <v>--</v>
      </c>
      <c r="P231" s="50" t="str">
        <f t="shared" si="85"/>
        <v>--</v>
      </c>
      <c r="Q231" s="60"/>
      <c r="R231" s="11"/>
      <c r="S231" s="20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</row>
    <row r="232" spans="1:39" ht="9" customHeight="1" x14ac:dyDescent="0.2">
      <c r="A232" s="55" t="s">
        <v>172</v>
      </c>
      <c r="B232" s="3"/>
      <c r="D232" s="2">
        <v>36</v>
      </c>
      <c r="E232" s="2">
        <v>8.3000000000000007</v>
      </c>
      <c r="F232" s="2">
        <v>0.6</v>
      </c>
      <c r="G232" s="2">
        <v>0.2</v>
      </c>
      <c r="H232" s="2">
        <f t="shared" si="79"/>
        <v>0</v>
      </c>
      <c r="I232" s="2">
        <f t="shared" si="80"/>
        <v>0</v>
      </c>
      <c r="J232" s="2">
        <f t="shared" si="81"/>
        <v>0</v>
      </c>
      <c r="K232" s="52" t="str">
        <f t="shared" si="72"/>
        <v xml:space="preserve"> </v>
      </c>
      <c r="L232" s="50" t="str">
        <f t="shared" ref="L232:L303" si="86">IF(ISNUMBER($R232),IF($Q232="*",$I232,"--"),"--")</f>
        <v>--</v>
      </c>
      <c r="M232" s="50" t="str">
        <f t="shared" si="82"/>
        <v>--</v>
      </c>
      <c r="N232" s="50" t="str">
        <f t="shared" si="84"/>
        <v>--</v>
      </c>
      <c r="O232" s="50" t="str">
        <f t="shared" si="83"/>
        <v>--</v>
      </c>
      <c r="P232" s="50" t="str">
        <f t="shared" si="85"/>
        <v>--</v>
      </c>
      <c r="Q232" s="60"/>
      <c r="R232" s="11"/>
      <c r="S232" s="20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</row>
    <row r="233" spans="1:39" ht="9" customHeight="1" x14ac:dyDescent="0.2">
      <c r="A233" s="55" t="s">
        <v>173</v>
      </c>
      <c r="B233" s="3"/>
      <c r="D233" s="2">
        <v>30</v>
      </c>
      <c r="E233" s="2">
        <v>7.9</v>
      </c>
      <c r="F233" s="2">
        <v>0.3</v>
      </c>
      <c r="G233" s="2">
        <v>0</v>
      </c>
      <c r="H233" s="2">
        <f t="shared" si="79"/>
        <v>0</v>
      </c>
      <c r="I233" s="2">
        <f t="shared" si="80"/>
        <v>0</v>
      </c>
      <c r="J233" s="2">
        <f t="shared" si="81"/>
        <v>0</v>
      </c>
      <c r="K233" s="52" t="str">
        <f t="shared" ref="K233:K304" si="87">IF(ISNUMBER(R233),IF(ISNUMBER(C233),((C233*R233)/100)*D233,(R233/100)*D233)," ")</f>
        <v xml:space="preserve"> </v>
      </c>
      <c r="L233" s="50" t="str">
        <f t="shared" si="86"/>
        <v>--</v>
      </c>
      <c r="M233" s="50" t="str">
        <f t="shared" si="82"/>
        <v>--</v>
      </c>
      <c r="N233" s="50" t="str">
        <f t="shared" si="84"/>
        <v>--</v>
      </c>
      <c r="O233" s="50" t="str">
        <f t="shared" si="83"/>
        <v>--</v>
      </c>
      <c r="P233" s="50" t="str">
        <f t="shared" si="85"/>
        <v>--</v>
      </c>
      <c r="Q233" s="60"/>
      <c r="R233" s="11"/>
      <c r="S233" s="20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</row>
    <row r="234" spans="1:39" ht="9" customHeight="1" x14ac:dyDescent="0.2">
      <c r="A234" s="55" t="s">
        <v>174</v>
      </c>
      <c r="B234" s="3"/>
      <c r="D234" s="2">
        <v>32</v>
      </c>
      <c r="E234" s="2">
        <v>6</v>
      </c>
      <c r="F234" s="2">
        <v>2.1</v>
      </c>
      <c r="G234" s="2">
        <v>0.1</v>
      </c>
      <c r="H234" s="2">
        <f t="shared" si="79"/>
        <v>0</v>
      </c>
      <c r="I234" s="2">
        <f t="shared" si="80"/>
        <v>0</v>
      </c>
      <c r="J234" s="2">
        <f t="shared" si="81"/>
        <v>0</v>
      </c>
      <c r="K234" s="52" t="str">
        <f t="shared" si="87"/>
        <v xml:space="preserve"> </v>
      </c>
      <c r="L234" s="50" t="str">
        <f t="shared" si="86"/>
        <v>--</v>
      </c>
      <c r="M234" s="50" t="str">
        <f t="shared" si="82"/>
        <v>--</v>
      </c>
      <c r="N234" s="50" t="str">
        <f t="shared" si="84"/>
        <v>--</v>
      </c>
      <c r="O234" s="50" t="str">
        <f t="shared" si="83"/>
        <v>--</v>
      </c>
      <c r="P234" s="50" t="str">
        <f t="shared" si="85"/>
        <v>--</v>
      </c>
      <c r="Q234" s="60"/>
      <c r="R234" s="11"/>
      <c r="S234" s="20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</row>
    <row r="235" spans="1:39" ht="9" customHeight="1" x14ac:dyDescent="0.2">
      <c r="A235" s="55" t="s">
        <v>175</v>
      </c>
      <c r="B235" s="3"/>
      <c r="D235" s="2">
        <v>20</v>
      </c>
      <c r="E235" s="2">
        <v>0</v>
      </c>
      <c r="F235" s="2">
        <v>3.7</v>
      </c>
      <c r="G235" s="2">
        <v>0.6</v>
      </c>
      <c r="H235" s="2">
        <f t="shared" si="79"/>
        <v>0</v>
      </c>
      <c r="I235" s="2">
        <f t="shared" si="80"/>
        <v>0</v>
      </c>
      <c r="J235" s="2">
        <f t="shared" si="81"/>
        <v>0</v>
      </c>
      <c r="K235" s="52" t="str">
        <f t="shared" si="87"/>
        <v xml:space="preserve"> </v>
      </c>
      <c r="L235" s="50" t="str">
        <f t="shared" si="86"/>
        <v>--</v>
      </c>
      <c r="M235" s="50" t="str">
        <f t="shared" si="82"/>
        <v>--</v>
      </c>
      <c r="N235" s="50" t="str">
        <f t="shared" si="84"/>
        <v>--</v>
      </c>
      <c r="O235" s="50" t="str">
        <f t="shared" si="83"/>
        <v>--</v>
      </c>
      <c r="P235" s="50" t="str">
        <f t="shared" si="85"/>
        <v>--</v>
      </c>
      <c r="Q235" s="60"/>
      <c r="R235" s="11"/>
      <c r="S235" s="20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</row>
    <row r="236" spans="1:39" ht="9" customHeight="1" x14ac:dyDescent="0.2">
      <c r="A236" s="55" t="s">
        <v>176</v>
      </c>
      <c r="B236" s="3"/>
      <c r="D236" s="2">
        <v>434</v>
      </c>
      <c r="E236" s="2">
        <v>0</v>
      </c>
      <c r="F236" s="2">
        <v>22.8</v>
      </c>
      <c r="G236" s="2">
        <v>38.1</v>
      </c>
      <c r="H236" s="2">
        <f t="shared" si="79"/>
        <v>0</v>
      </c>
      <c r="I236" s="2">
        <f t="shared" si="80"/>
        <v>0</v>
      </c>
      <c r="J236" s="2">
        <f t="shared" si="81"/>
        <v>0</v>
      </c>
      <c r="K236" s="52" t="str">
        <f t="shared" si="87"/>
        <v xml:space="preserve"> </v>
      </c>
      <c r="L236" s="50" t="str">
        <f t="shared" si="86"/>
        <v>--</v>
      </c>
      <c r="M236" s="50" t="str">
        <f t="shared" si="82"/>
        <v>--</v>
      </c>
      <c r="N236" s="50" t="str">
        <f t="shared" si="84"/>
        <v>--</v>
      </c>
      <c r="O236" s="50" t="str">
        <f t="shared" si="83"/>
        <v>--</v>
      </c>
      <c r="P236" s="50" t="str">
        <f t="shared" si="85"/>
        <v>--</v>
      </c>
      <c r="Q236" s="60" t="s">
        <v>24</v>
      </c>
      <c r="R236" s="11"/>
      <c r="S236" s="20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</row>
    <row r="237" spans="1:39" ht="9" customHeight="1" x14ac:dyDescent="0.2">
      <c r="A237" s="55" t="s">
        <v>247</v>
      </c>
      <c r="B237" s="3"/>
      <c r="D237" s="2">
        <v>410</v>
      </c>
      <c r="E237" s="2">
        <v>7</v>
      </c>
      <c r="F237" s="2">
        <v>80</v>
      </c>
      <c r="G237" s="2">
        <v>6.8</v>
      </c>
      <c r="H237" s="2">
        <f t="shared" si="79"/>
        <v>0</v>
      </c>
      <c r="I237" s="2">
        <f t="shared" si="80"/>
        <v>0</v>
      </c>
      <c r="J237" s="2">
        <f t="shared" si="81"/>
        <v>0</v>
      </c>
      <c r="K237" s="52" t="str">
        <f t="shared" si="87"/>
        <v xml:space="preserve"> </v>
      </c>
      <c r="L237" s="50" t="str">
        <f t="shared" si="86"/>
        <v>--</v>
      </c>
      <c r="M237" s="50" t="str">
        <f t="shared" si="82"/>
        <v>--</v>
      </c>
      <c r="N237" s="50" t="str">
        <f t="shared" si="84"/>
        <v>--</v>
      </c>
      <c r="O237" s="50" t="str">
        <f t="shared" si="83"/>
        <v>--</v>
      </c>
      <c r="P237" s="50" t="str">
        <f t="shared" si="85"/>
        <v>--</v>
      </c>
      <c r="Q237" s="60" t="s">
        <v>24</v>
      </c>
      <c r="R237" s="11"/>
      <c r="S237" s="20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</row>
    <row r="238" spans="1:39" ht="9" customHeight="1" x14ac:dyDescent="0.2">
      <c r="A238" s="55" t="s">
        <v>177</v>
      </c>
      <c r="B238" s="3"/>
      <c r="D238" s="2">
        <v>378.2</v>
      </c>
      <c r="E238" s="2">
        <v>10</v>
      </c>
      <c r="F238" s="2">
        <v>73.3</v>
      </c>
      <c r="G238" s="2">
        <v>5</v>
      </c>
      <c r="H238" s="2">
        <f t="shared" si="79"/>
        <v>0</v>
      </c>
      <c r="I238" s="2">
        <f t="shared" si="80"/>
        <v>0</v>
      </c>
      <c r="J238" s="2">
        <f t="shared" si="81"/>
        <v>0</v>
      </c>
      <c r="K238" s="52" t="str">
        <f t="shared" si="87"/>
        <v xml:space="preserve"> </v>
      </c>
      <c r="L238" s="50" t="str">
        <f t="shared" si="86"/>
        <v>--</v>
      </c>
      <c r="M238" s="50" t="str">
        <f t="shared" si="82"/>
        <v>--</v>
      </c>
      <c r="N238" s="50" t="str">
        <f t="shared" si="84"/>
        <v>--</v>
      </c>
      <c r="O238" s="50" t="str">
        <f t="shared" si="83"/>
        <v>--</v>
      </c>
      <c r="P238" s="50" t="str">
        <f t="shared" si="85"/>
        <v>--</v>
      </c>
      <c r="Q238" s="60" t="s">
        <v>24</v>
      </c>
      <c r="R238" s="11"/>
      <c r="S238" s="20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</row>
    <row r="239" spans="1:39" ht="9" customHeight="1" x14ac:dyDescent="0.2">
      <c r="A239" s="55" t="s">
        <v>178</v>
      </c>
      <c r="B239" s="3"/>
      <c r="D239" s="2">
        <v>36</v>
      </c>
      <c r="E239" s="2">
        <v>8.9</v>
      </c>
      <c r="F239" s="2">
        <v>5</v>
      </c>
      <c r="G239" s="2">
        <v>0.1</v>
      </c>
      <c r="H239" s="2">
        <f t="shared" si="79"/>
        <v>0</v>
      </c>
      <c r="I239" s="2">
        <f t="shared" si="80"/>
        <v>0</v>
      </c>
      <c r="J239" s="2">
        <f t="shared" si="81"/>
        <v>0</v>
      </c>
      <c r="K239" s="52" t="str">
        <f t="shared" si="87"/>
        <v xml:space="preserve"> </v>
      </c>
      <c r="L239" s="50" t="str">
        <f t="shared" si="86"/>
        <v>--</v>
      </c>
      <c r="M239" s="50" t="str">
        <f t="shared" si="82"/>
        <v>--</v>
      </c>
      <c r="N239" s="50" t="str">
        <f t="shared" si="84"/>
        <v>--</v>
      </c>
      <c r="O239" s="50" t="str">
        <f t="shared" si="83"/>
        <v>--</v>
      </c>
      <c r="P239" s="50" t="str">
        <f t="shared" si="85"/>
        <v>--</v>
      </c>
      <c r="Q239" s="60"/>
      <c r="R239" s="11"/>
      <c r="S239" s="20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</row>
    <row r="240" spans="1:39" ht="9" customHeight="1" x14ac:dyDescent="0.2">
      <c r="A240" s="55" t="s">
        <v>179</v>
      </c>
      <c r="B240" s="3"/>
      <c r="D240" s="2">
        <v>177</v>
      </c>
      <c r="E240" s="2">
        <v>43.7</v>
      </c>
      <c r="F240" s="2">
        <v>2.2000000000000002</v>
      </c>
      <c r="G240" s="2">
        <v>0.5</v>
      </c>
      <c r="H240" s="2">
        <f t="shared" si="79"/>
        <v>0</v>
      </c>
      <c r="I240" s="2">
        <f t="shared" si="80"/>
        <v>0</v>
      </c>
      <c r="J240" s="2">
        <f t="shared" si="81"/>
        <v>0</v>
      </c>
      <c r="K240" s="52" t="str">
        <f t="shared" si="87"/>
        <v xml:space="preserve"> </v>
      </c>
      <c r="L240" s="50" t="str">
        <f t="shared" si="86"/>
        <v>--</v>
      </c>
      <c r="M240" s="50" t="str">
        <f t="shared" si="82"/>
        <v>--</v>
      </c>
      <c r="N240" s="50" t="str">
        <f t="shared" si="84"/>
        <v>--</v>
      </c>
      <c r="O240" s="50" t="str">
        <f t="shared" si="83"/>
        <v>--</v>
      </c>
      <c r="P240" s="50" t="str">
        <f t="shared" si="85"/>
        <v>--</v>
      </c>
      <c r="Q240" s="60"/>
      <c r="R240" s="11"/>
      <c r="S240" s="59"/>
      <c r="T240" s="20"/>
      <c r="U240" s="20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</row>
    <row r="241" spans="1:221" ht="9" customHeight="1" x14ac:dyDescent="0.2">
      <c r="A241" s="55" t="s">
        <v>180</v>
      </c>
      <c r="B241" s="3"/>
      <c r="D241" s="2">
        <v>13</v>
      </c>
      <c r="E241" s="2">
        <v>1.6</v>
      </c>
      <c r="F241" s="2">
        <v>1.4</v>
      </c>
      <c r="G241" s="2">
        <v>0.1</v>
      </c>
      <c r="H241" s="2">
        <f t="shared" si="79"/>
        <v>0</v>
      </c>
      <c r="I241" s="2">
        <f t="shared" si="80"/>
        <v>0</v>
      </c>
      <c r="J241" s="2">
        <f t="shared" si="81"/>
        <v>0</v>
      </c>
      <c r="K241" s="52" t="str">
        <f t="shared" si="87"/>
        <v xml:space="preserve"> </v>
      </c>
      <c r="L241" s="50" t="str">
        <f t="shared" si="86"/>
        <v>--</v>
      </c>
      <c r="M241" s="50" t="str">
        <f t="shared" si="82"/>
        <v>--</v>
      </c>
      <c r="N241" s="50" t="str">
        <f t="shared" si="84"/>
        <v>--</v>
      </c>
      <c r="O241" s="50" t="str">
        <f t="shared" si="83"/>
        <v>--</v>
      </c>
      <c r="P241" s="50" t="str">
        <f t="shared" si="85"/>
        <v>--</v>
      </c>
      <c r="Q241" s="60"/>
      <c r="R241" s="11"/>
      <c r="S241" s="20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</row>
    <row r="242" spans="1:221" ht="9" customHeight="1" x14ac:dyDescent="0.2">
      <c r="A242" s="55" t="s">
        <v>181</v>
      </c>
      <c r="B242" s="3" t="s">
        <v>182</v>
      </c>
      <c r="D242" s="2">
        <f>((92*400+425*100+752*50+22*100+24*200+22*100+50*100+147*50)/(400+100+50+100+200+100+100+50))</f>
        <v>125.86363636363636</v>
      </c>
      <c r="E242" s="2">
        <f>((0.1*400+0*100+0.6*50+4.8*100+5.2*200+2.9*100+11.4*100+15.6*50)/(400+100+50+100+200+100+100+50))</f>
        <v>3.4545454545454546</v>
      </c>
      <c r="F242" s="2">
        <f>((20.7*400+14.3*100+0.5*50+1.1*100+1*200+2.3*100+0.9*100+11.8*50)/(400+100+50+100+200+100+100+50))</f>
        <v>9.959090909090909</v>
      </c>
      <c r="G242" s="2">
        <f>((1*400+40.9*100+83.1*50+0*100+0*200+0.2*100+4.6*50)/(400+100+50+100+200+100+100+50))</f>
        <v>8.086363636363636</v>
      </c>
      <c r="H242" s="2">
        <f t="shared" si="79"/>
        <v>0</v>
      </c>
      <c r="I242" s="2">
        <f t="shared" si="80"/>
        <v>0</v>
      </c>
      <c r="J242" s="2">
        <f t="shared" si="81"/>
        <v>0</v>
      </c>
      <c r="K242" s="52" t="str">
        <f t="shared" si="87"/>
        <v xml:space="preserve"> </v>
      </c>
      <c r="L242" s="50" t="str">
        <f t="shared" si="86"/>
        <v>--</v>
      </c>
      <c r="M242" s="50" t="str">
        <f t="shared" si="82"/>
        <v>--</v>
      </c>
      <c r="N242" s="50" t="str">
        <f t="shared" si="84"/>
        <v>--</v>
      </c>
      <c r="O242" s="50" t="str">
        <f t="shared" si="83"/>
        <v>--</v>
      </c>
      <c r="P242" s="50" t="str">
        <f t="shared" si="85"/>
        <v>--</v>
      </c>
      <c r="Q242" s="60"/>
      <c r="R242" s="11"/>
      <c r="S242" s="20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</row>
    <row r="243" spans="1:221" ht="9" customHeight="1" x14ac:dyDescent="0.2">
      <c r="A243" s="55" t="s">
        <v>183</v>
      </c>
      <c r="B243" s="3"/>
      <c r="D243" s="2">
        <v>12</v>
      </c>
      <c r="E243" s="2">
        <v>2.2000000000000002</v>
      </c>
      <c r="F243" s="2">
        <v>0.8</v>
      </c>
      <c r="G243" s="2">
        <v>0.1</v>
      </c>
      <c r="H243" s="2">
        <f t="shared" si="79"/>
        <v>0</v>
      </c>
      <c r="I243" s="2">
        <f t="shared" si="80"/>
        <v>0</v>
      </c>
      <c r="J243" s="2">
        <f t="shared" si="81"/>
        <v>0</v>
      </c>
      <c r="K243" s="52" t="str">
        <f t="shared" si="87"/>
        <v xml:space="preserve"> </v>
      </c>
      <c r="L243" s="50" t="str">
        <f t="shared" si="86"/>
        <v>--</v>
      </c>
      <c r="M243" s="50" t="str">
        <f t="shared" si="82"/>
        <v>--</v>
      </c>
      <c r="N243" s="50" t="str">
        <f t="shared" si="84"/>
        <v>--</v>
      </c>
      <c r="O243" s="50" t="str">
        <f t="shared" si="83"/>
        <v>--</v>
      </c>
      <c r="P243" s="50" t="str">
        <f t="shared" si="85"/>
        <v>--</v>
      </c>
      <c r="Q243" s="60"/>
      <c r="R243" s="11"/>
      <c r="S243" s="20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</row>
    <row r="244" spans="1:221" ht="9" customHeight="1" x14ac:dyDescent="0.2">
      <c r="A244" s="55" t="s">
        <v>308</v>
      </c>
      <c r="B244" s="3"/>
      <c r="D244" s="2">
        <v>60</v>
      </c>
      <c r="E244" s="2">
        <v>14.5</v>
      </c>
      <c r="F244" s="2">
        <v>0</v>
      </c>
      <c r="G244" s="2">
        <v>0</v>
      </c>
      <c r="H244" s="2">
        <f t="shared" si="79"/>
        <v>0</v>
      </c>
      <c r="I244" s="2">
        <f t="shared" si="80"/>
        <v>0</v>
      </c>
      <c r="J244" s="2">
        <f t="shared" si="81"/>
        <v>0</v>
      </c>
      <c r="K244" s="52" t="str">
        <f t="shared" si="87"/>
        <v xml:space="preserve"> </v>
      </c>
      <c r="L244" s="50" t="str">
        <f t="shared" si="86"/>
        <v>--</v>
      </c>
      <c r="M244" s="50" t="str">
        <f t="shared" si="82"/>
        <v>--</v>
      </c>
      <c r="N244" s="50" t="str">
        <f t="shared" si="84"/>
        <v>--</v>
      </c>
      <c r="O244" s="50" t="str">
        <f t="shared" si="83"/>
        <v>--</v>
      </c>
      <c r="P244" s="50" t="str">
        <f t="shared" si="85"/>
        <v>--</v>
      </c>
      <c r="Q244" s="60"/>
      <c r="R244" s="11"/>
      <c r="S244" s="20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</row>
    <row r="245" spans="1:221" ht="9" customHeight="1" x14ac:dyDescent="0.2">
      <c r="A245" s="55" t="s">
        <v>184</v>
      </c>
      <c r="B245" s="3"/>
      <c r="D245" s="2">
        <v>146</v>
      </c>
      <c r="E245" s="2">
        <v>4</v>
      </c>
      <c r="F245" s="2">
        <v>12.2</v>
      </c>
      <c r="G245" s="2">
        <v>6.4</v>
      </c>
      <c r="H245" s="2">
        <f t="shared" si="79"/>
        <v>0</v>
      </c>
      <c r="I245" s="2">
        <f t="shared" si="80"/>
        <v>0</v>
      </c>
      <c r="J245" s="2">
        <f t="shared" si="81"/>
        <v>0</v>
      </c>
      <c r="K245" s="52" t="str">
        <f t="shared" si="87"/>
        <v xml:space="preserve"> </v>
      </c>
      <c r="L245" s="50" t="str">
        <f t="shared" si="86"/>
        <v>--</v>
      </c>
      <c r="M245" s="50" t="str">
        <f t="shared" si="82"/>
        <v>--</v>
      </c>
      <c r="N245" s="50" t="str">
        <f t="shared" si="84"/>
        <v>--</v>
      </c>
      <c r="O245" s="50" t="str">
        <f t="shared" si="83"/>
        <v>--</v>
      </c>
      <c r="P245" s="50" t="str">
        <f t="shared" si="85"/>
        <v>--</v>
      </c>
      <c r="Q245" s="61" t="s">
        <v>24</v>
      </c>
      <c r="R245" s="11"/>
      <c r="S245" s="20"/>
      <c r="T245" s="44"/>
      <c r="U245" s="59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</row>
    <row r="246" spans="1:221" ht="9" customHeight="1" x14ac:dyDescent="0.2">
      <c r="A246" s="55" t="s">
        <v>185</v>
      </c>
      <c r="B246" s="3"/>
      <c r="D246" s="2">
        <v>332</v>
      </c>
      <c r="E246" s="2">
        <v>81.7</v>
      </c>
      <c r="F246" s="2">
        <v>6.3</v>
      </c>
      <c r="G246" s="2">
        <v>1</v>
      </c>
      <c r="H246" s="2">
        <f t="shared" si="79"/>
        <v>0</v>
      </c>
      <c r="I246" s="2">
        <f t="shared" si="80"/>
        <v>0</v>
      </c>
      <c r="J246" s="2">
        <f t="shared" si="81"/>
        <v>0</v>
      </c>
      <c r="K246" s="52" t="str">
        <f t="shared" si="87"/>
        <v xml:space="preserve"> </v>
      </c>
      <c r="L246" s="50" t="str">
        <f t="shared" si="86"/>
        <v>--</v>
      </c>
      <c r="M246" s="50" t="str">
        <f t="shared" si="82"/>
        <v>--</v>
      </c>
      <c r="N246" s="50" t="str">
        <f t="shared" si="84"/>
        <v>--</v>
      </c>
      <c r="O246" s="50" t="str">
        <f t="shared" si="83"/>
        <v>--</v>
      </c>
      <c r="P246" s="50" t="str">
        <f t="shared" si="85"/>
        <v>--</v>
      </c>
      <c r="Q246" s="60" t="s">
        <v>342</v>
      </c>
      <c r="R246" s="11"/>
      <c r="S246" s="20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</row>
    <row r="247" spans="1:221" ht="9" customHeight="1" x14ac:dyDescent="0.2">
      <c r="A247" s="55" t="s">
        <v>186</v>
      </c>
      <c r="B247" s="3"/>
      <c r="D247" s="2">
        <v>337</v>
      </c>
      <c r="E247" s="2">
        <v>78.8</v>
      </c>
      <c r="F247" s="2">
        <v>7.6</v>
      </c>
      <c r="G247" s="2">
        <v>2</v>
      </c>
      <c r="H247" s="2">
        <f t="shared" si="79"/>
        <v>0</v>
      </c>
      <c r="I247" s="2">
        <f t="shared" si="80"/>
        <v>0</v>
      </c>
      <c r="J247" s="2">
        <f t="shared" si="81"/>
        <v>0</v>
      </c>
      <c r="K247" s="52" t="str">
        <f t="shared" si="87"/>
        <v xml:space="preserve"> </v>
      </c>
      <c r="L247" s="50" t="str">
        <f t="shared" si="86"/>
        <v>--</v>
      </c>
      <c r="M247" s="50" t="str">
        <f t="shared" si="82"/>
        <v>--</v>
      </c>
      <c r="N247" s="50" t="str">
        <f t="shared" si="84"/>
        <v>--</v>
      </c>
      <c r="O247" s="50" t="str">
        <f t="shared" si="83"/>
        <v>--</v>
      </c>
      <c r="P247" s="50" t="str">
        <f t="shared" si="85"/>
        <v>--</v>
      </c>
      <c r="Q247" s="60" t="s">
        <v>342</v>
      </c>
      <c r="R247" s="11"/>
      <c r="S247" s="59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</row>
    <row r="248" spans="1:221" ht="9" customHeight="1" x14ac:dyDescent="0.2">
      <c r="A248" s="55" t="s">
        <v>319</v>
      </c>
      <c r="B248" s="3"/>
      <c r="D248" s="2">
        <v>379</v>
      </c>
      <c r="E248" s="2">
        <v>79</v>
      </c>
      <c r="F248" s="2">
        <v>7.5</v>
      </c>
      <c r="G248" s="2">
        <v>2.8</v>
      </c>
      <c r="H248" s="2">
        <f t="shared" si="79"/>
        <v>0</v>
      </c>
      <c r="I248" s="2">
        <f t="shared" si="80"/>
        <v>0</v>
      </c>
      <c r="J248" s="2">
        <f t="shared" si="81"/>
        <v>0</v>
      </c>
      <c r="K248" s="52" t="str">
        <f t="shared" si="87"/>
        <v xml:space="preserve"> </v>
      </c>
      <c r="L248" s="50" t="str">
        <f t="shared" si="86"/>
        <v>--</v>
      </c>
      <c r="M248" s="50" t="str">
        <f t="shared" si="82"/>
        <v>--</v>
      </c>
      <c r="N248" s="50" t="str">
        <f t="shared" si="84"/>
        <v>--</v>
      </c>
      <c r="O248" s="50" t="str">
        <f t="shared" si="83"/>
        <v>--</v>
      </c>
      <c r="P248" s="50" t="str">
        <f t="shared" si="85"/>
        <v>--</v>
      </c>
      <c r="Q248" s="60" t="s">
        <v>342</v>
      </c>
      <c r="R248" s="11"/>
      <c r="S248" s="20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</row>
    <row r="249" spans="1:221" ht="9" customHeight="1" x14ac:dyDescent="0.2">
      <c r="A249" s="55" t="s">
        <v>368</v>
      </c>
      <c r="B249" s="3"/>
      <c r="D249" s="2">
        <v>61</v>
      </c>
      <c r="E249" s="2">
        <v>13.1</v>
      </c>
      <c r="F249" s="2">
        <v>0.2</v>
      </c>
      <c r="G249" s="2">
        <v>0.9</v>
      </c>
      <c r="H249" s="2">
        <f t="shared" si="79"/>
        <v>0</v>
      </c>
      <c r="I249" s="2">
        <f t="shared" si="80"/>
        <v>0</v>
      </c>
      <c r="J249" s="2">
        <f t="shared" si="81"/>
        <v>0</v>
      </c>
      <c r="K249" s="52" t="str">
        <f t="shared" si="87"/>
        <v xml:space="preserve"> </v>
      </c>
      <c r="L249" s="50" t="str">
        <f t="shared" si="86"/>
        <v>--</v>
      </c>
      <c r="M249" s="50" t="str">
        <f t="shared" si="82"/>
        <v>--</v>
      </c>
      <c r="N249" s="50" t="str">
        <f t="shared" si="84"/>
        <v>--</v>
      </c>
      <c r="O249" s="50" t="str">
        <f t="shared" si="83"/>
        <v>--</v>
      </c>
      <c r="P249" s="50" t="str">
        <f t="shared" si="85"/>
        <v>--</v>
      </c>
      <c r="Q249" s="60" t="s">
        <v>342</v>
      </c>
      <c r="R249" s="11"/>
      <c r="S249" s="20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</row>
    <row r="250" spans="1:221" ht="9" customHeight="1" x14ac:dyDescent="0.2">
      <c r="A250" s="55" t="s">
        <v>187</v>
      </c>
      <c r="B250" s="3"/>
      <c r="D250" s="2">
        <v>400</v>
      </c>
      <c r="E250" s="2">
        <v>84.3</v>
      </c>
      <c r="F250" s="2">
        <v>8.1</v>
      </c>
      <c r="G250" s="2">
        <v>3.4</v>
      </c>
      <c r="H250" s="2">
        <f t="shared" si="79"/>
        <v>0</v>
      </c>
      <c r="I250" s="2">
        <f t="shared" si="80"/>
        <v>0</v>
      </c>
      <c r="J250" s="2">
        <f t="shared" si="81"/>
        <v>0</v>
      </c>
      <c r="K250" s="52" t="str">
        <f t="shared" si="87"/>
        <v xml:space="preserve"> </v>
      </c>
      <c r="L250" s="50" t="str">
        <f t="shared" si="86"/>
        <v>--</v>
      </c>
      <c r="M250" s="50" t="str">
        <f t="shared" si="82"/>
        <v>--</v>
      </c>
      <c r="N250" s="50" t="str">
        <f t="shared" si="84"/>
        <v>--</v>
      </c>
      <c r="O250" s="50" t="str">
        <f t="shared" si="83"/>
        <v>--</v>
      </c>
      <c r="P250" s="50" t="str">
        <f t="shared" si="85"/>
        <v>--</v>
      </c>
      <c r="Q250" s="60" t="s">
        <v>342</v>
      </c>
      <c r="R250" s="11"/>
      <c r="S250" s="20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</row>
    <row r="251" spans="1:221" ht="9" customHeight="1" x14ac:dyDescent="0.2">
      <c r="A251" s="55" t="s">
        <v>188</v>
      </c>
      <c r="B251" s="3" t="s">
        <v>315</v>
      </c>
      <c r="C251" s="2">
        <f>(27*100)/400</f>
        <v>6.75</v>
      </c>
      <c r="D251" s="2">
        <v>400</v>
      </c>
      <c r="E251" s="2">
        <v>84.3</v>
      </c>
      <c r="F251" s="2">
        <v>8.1</v>
      </c>
      <c r="G251" s="2">
        <v>3.4</v>
      </c>
      <c r="H251" s="2">
        <f t="shared" si="79"/>
        <v>0</v>
      </c>
      <c r="I251" s="2">
        <f t="shared" si="80"/>
        <v>0</v>
      </c>
      <c r="J251" s="2">
        <f t="shared" si="81"/>
        <v>0</v>
      </c>
      <c r="K251" s="52" t="str">
        <f t="shared" si="87"/>
        <v xml:space="preserve"> </v>
      </c>
      <c r="L251" s="50" t="str">
        <f t="shared" si="86"/>
        <v>--</v>
      </c>
      <c r="M251" s="50" t="str">
        <f t="shared" si="82"/>
        <v>--</v>
      </c>
      <c r="N251" s="50" t="str">
        <f t="shared" si="84"/>
        <v>--</v>
      </c>
      <c r="O251" s="50" t="str">
        <f t="shared" si="83"/>
        <v>--</v>
      </c>
      <c r="P251" s="50" t="str">
        <f t="shared" si="85"/>
        <v>--</v>
      </c>
      <c r="Q251" s="60" t="s">
        <v>342</v>
      </c>
      <c r="R251" s="11"/>
      <c r="S251" s="26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</row>
    <row r="252" spans="1:221" ht="9" customHeight="1" x14ac:dyDescent="0.2">
      <c r="A252" s="55" t="s">
        <v>189</v>
      </c>
      <c r="B252" s="3"/>
      <c r="D252" s="2">
        <f>((320*2)/675)*100</f>
        <v>94.814814814814824</v>
      </c>
      <c r="E252" s="2">
        <f>((67.2*2)/675)*100</f>
        <v>19.911111111111111</v>
      </c>
      <c r="F252" s="2">
        <f>((7.9*2)/675)*100</f>
        <v>2.340740740740741</v>
      </c>
      <c r="G252" s="2">
        <f>((2.2*2)/675)*100</f>
        <v>0.6518518518518519</v>
      </c>
      <c r="H252" s="2">
        <f t="shared" si="79"/>
        <v>0</v>
      </c>
      <c r="I252" s="2">
        <f t="shared" si="80"/>
        <v>0</v>
      </c>
      <c r="J252" s="2">
        <f t="shared" si="81"/>
        <v>0</v>
      </c>
      <c r="K252" s="52" t="str">
        <f t="shared" si="87"/>
        <v xml:space="preserve"> </v>
      </c>
      <c r="L252" s="50" t="str">
        <f t="shared" si="86"/>
        <v>--</v>
      </c>
      <c r="M252" s="50" t="str">
        <f t="shared" si="82"/>
        <v>--</v>
      </c>
      <c r="N252" s="50" t="str">
        <f t="shared" si="84"/>
        <v>--</v>
      </c>
      <c r="O252" s="50" t="str">
        <f t="shared" si="83"/>
        <v>--</v>
      </c>
      <c r="P252" s="50" t="str">
        <f t="shared" si="85"/>
        <v>--</v>
      </c>
      <c r="Q252" s="60" t="s">
        <v>342</v>
      </c>
      <c r="R252" s="11"/>
      <c r="S252" s="20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</row>
    <row r="253" spans="1:221" ht="9" customHeight="1" x14ac:dyDescent="0.2">
      <c r="A253" s="55" t="s">
        <v>190</v>
      </c>
      <c r="B253" s="3" t="s">
        <v>191</v>
      </c>
      <c r="D253" s="2">
        <v>13</v>
      </c>
      <c r="E253" s="2">
        <v>1.6</v>
      </c>
      <c r="F253" s="2">
        <v>1.4</v>
      </c>
      <c r="G253" s="2">
        <v>0.1</v>
      </c>
      <c r="H253" s="2">
        <f t="shared" si="79"/>
        <v>0</v>
      </c>
      <c r="I253" s="2">
        <f t="shared" si="80"/>
        <v>0</v>
      </c>
      <c r="J253" s="2">
        <f t="shared" si="81"/>
        <v>0</v>
      </c>
      <c r="K253" s="52" t="str">
        <f t="shared" si="87"/>
        <v xml:space="preserve"> </v>
      </c>
      <c r="L253" s="50" t="str">
        <f t="shared" si="86"/>
        <v>--</v>
      </c>
      <c r="M253" s="50" t="str">
        <f t="shared" si="82"/>
        <v>--</v>
      </c>
      <c r="N253" s="50" t="str">
        <f t="shared" si="84"/>
        <v>--</v>
      </c>
      <c r="O253" s="50" t="str">
        <f t="shared" si="83"/>
        <v>--</v>
      </c>
      <c r="P253" s="50" t="str">
        <f t="shared" si="85"/>
        <v>--</v>
      </c>
      <c r="Q253" s="60"/>
      <c r="R253" s="11"/>
      <c r="S253" s="20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</row>
    <row r="254" spans="1:221" ht="9" customHeight="1" x14ac:dyDescent="0.2">
      <c r="A254" s="55" t="s">
        <v>192</v>
      </c>
      <c r="B254" s="3"/>
      <c r="D254" s="2">
        <v>180</v>
      </c>
      <c r="E254" s="2">
        <v>0</v>
      </c>
      <c r="F254" s="2">
        <v>18</v>
      </c>
      <c r="G254" s="2">
        <v>23</v>
      </c>
      <c r="H254" s="2">
        <f t="shared" si="79"/>
        <v>0</v>
      </c>
      <c r="I254" s="2">
        <f t="shared" si="80"/>
        <v>0</v>
      </c>
      <c r="J254" s="2">
        <f t="shared" si="81"/>
        <v>0</v>
      </c>
      <c r="K254" s="52" t="str">
        <f t="shared" si="87"/>
        <v xml:space="preserve"> </v>
      </c>
      <c r="L254" s="50" t="str">
        <f t="shared" si="86"/>
        <v>--</v>
      </c>
      <c r="M254" s="50" t="str">
        <f t="shared" si="82"/>
        <v>--</v>
      </c>
      <c r="N254" s="50" t="str">
        <f t="shared" si="84"/>
        <v>--</v>
      </c>
      <c r="O254" s="50" t="str">
        <f t="shared" si="83"/>
        <v>--</v>
      </c>
      <c r="P254" s="50" t="str">
        <f t="shared" si="85"/>
        <v>--</v>
      </c>
      <c r="Q254" s="60" t="s">
        <v>24</v>
      </c>
      <c r="R254" s="11"/>
      <c r="S254" s="20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</row>
    <row r="255" spans="1:221" ht="9.75" customHeight="1" x14ac:dyDescent="0.2">
      <c r="A255" s="55" t="s">
        <v>193</v>
      </c>
      <c r="B255" s="3"/>
      <c r="D255" s="2">
        <v>147</v>
      </c>
      <c r="E255" s="2">
        <v>0</v>
      </c>
      <c r="F255" s="2">
        <v>14.2</v>
      </c>
      <c r="G255" s="2">
        <v>37</v>
      </c>
      <c r="H255" s="2">
        <f t="shared" si="79"/>
        <v>0</v>
      </c>
      <c r="I255" s="2">
        <f t="shared" si="80"/>
        <v>0</v>
      </c>
      <c r="J255" s="2">
        <f t="shared" si="81"/>
        <v>0</v>
      </c>
      <c r="K255" s="52" t="str">
        <f t="shared" si="87"/>
        <v xml:space="preserve"> </v>
      </c>
      <c r="L255" s="50" t="str">
        <f t="shared" si="86"/>
        <v>--</v>
      </c>
      <c r="M255" s="50" t="str">
        <f t="shared" si="82"/>
        <v>--</v>
      </c>
      <c r="N255" s="50" t="str">
        <f t="shared" si="84"/>
        <v>--</v>
      </c>
      <c r="O255" s="50" t="str">
        <f t="shared" si="83"/>
        <v>--</v>
      </c>
      <c r="P255" s="50" t="str">
        <f t="shared" si="85"/>
        <v>--</v>
      </c>
      <c r="Q255" s="60" t="s">
        <v>24</v>
      </c>
      <c r="R255" s="11"/>
      <c r="S255" s="20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</row>
    <row r="256" spans="1:221" ht="9.75" customHeight="1" x14ac:dyDescent="0.2">
      <c r="A256" s="55" t="s">
        <v>194</v>
      </c>
      <c r="B256" s="3"/>
      <c r="D256" s="2">
        <v>394</v>
      </c>
      <c r="E256" s="2">
        <v>0</v>
      </c>
      <c r="F256" s="2">
        <v>14.2</v>
      </c>
      <c r="G256" s="2">
        <v>37.4</v>
      </c>
      <c r="H256" s="2">
        <f t="shared" si="79"/>
        <v>0</v>
      </c>
      <c r="I256" s="2">
        <f t="shared" si="80"/>
        <v>0</v>
      </c>
      <c r="J256" s="2">
        <f t="shared" si="81"/>
        <v>0</v>
      </c>
      <c r="K256" s="52" t="str">
        <f t="shared" si="87"/>
        <v xml:space="preserve"> </v>
      </c>
      <c r="L256" s="50" t="str">
        <f t="shared" si="86"/>
        <v>--</v>
      </c>
      <c r="M256" s="50" t="str">
        <f t="shared" si="82"/>
        <v>--</v>
      </c>
      <c r="N256" s="50" t="str">
        <f t="shared" si="84"/>
        <v>--</v>
      </c>
      <c r="O256" s="50" t="str">
        <f t="shared" si="83"/>
        <v>--</v>
      </c>
      <c r="P256" s="50" t="str">
        <f t="shared" si="85"/>
        <v>--</v>
      </c>
      <c r="Q256" s="61" t="s">
        <v>24</v>
      </c>
      <c r="R256" s="11"/>
      <c r="S256" s="20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</row>
    <row r="257" spans="1:221" ht="9" customHeight="1" x14ac:dyDescent="0.2">
      <c r="A257" s="55" t="s">
        <v>275</v>
      </c>
      <c r="B257" s="3"/>
      <c r="D257" s="2">
        <v>206</v>
      </c>
      <c r="E257" s="2">
        <v>0.2</v>
      </c>
      <c r="F257" s="2">
        <v>25.9</v>
      </c>
      <c r="G257" s="2">
        <v>11.3</v>
      </c>
      <c r="H257" s="2">
        <f t="shared" si="79"/>
        <v>0</v>
      </c>
      <c r="I257" s="2">
        <f t="shared" si="80"/>
        <v>0</v>
      </c>
      <c r="J257" s="2">
        <f t="shared" si="81"/>
        <v>0</v>
      </c>
      <c r="K257" s="52" t="str">
        <f t="shared" si="87"/>
        <v xml:space="preserve"> </v>
      </c>
      <c r="L257" s="50" t="str">
        <f t="shared" si="86"/>
        <v>--</v>
      </c>
      <c r="M257" s="50" t="str">
        <f t="shared" si="82"/>
        <v>--</v>
      </c>
      <c r="N257" s="50" t="str">
        <f t="shared" si="84"/>
        <v>--</v>
      </c>
      <c r="O257" s="50" t="str">
        <f t="shared" si="83"/>
        <v>--</v>
      </c>
      <c r="P257" s="50" t="str">
        <f t="shared" si="85"/>
        <v>--</v>
      </c>
      <c r="Q257" s="61" t="s">
        <v>24</v>
      </c>
      <c r="R257" s="11"/>
      <c r="S257" s="20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</row>
    <row r="258" spans="1:221" ht="9" customHeight="1" x14ac:dyDescent="0.2">
      <c r="A258" s="55" t="s">
        <v>274</v>
      </c>
      <c r="B258" s="3"/>
      <c r="D258" s="2">
        <v>105</v>
      </c>
      <c r="E258" s="2">
        <v>0</v>
      </c>
      <c r="F258" s="2">
        <v>12.2</v>
      </c>
      <c r="G258" s="2">
        <v>6.2</v>
      </c>
      <c r="H258" s="2">
        <f t="shared" si="79"/>
        <v>0</v>
      </c>
      <c r="I258" s="2">
        <f t="shared" si="80"/>
        <v>0</v>
      </c>
      <c r="J258" s="2">
        <f t="shared" si="81"/>
        <v>0</v>
      </c>
      <c r="K258" s="52" t="str">
        <f t="shared" si="87"/>
        <v xml:space="preserve"> </v>
      </c>
      <c r="L258" s="50" t="str">
        <f t="shared" si="86"/>
        <v>--</v>
      </c>
      <c r="M258" s="50" t="str">
        <f t="shared" si="82"/>
        <v>--</v>
      </c>
      <c r="N258" s="50" t="str">
        <f t="shared" si="84"/>
        <v>--</v>
      </c>
      <c r="O258" s="50" t="str">
        <f t="shared" si="83"/>
        <v>--</v>
      </c>
      <c r="P258" s="50" t="str">
        <f t="shared" si="85"/>
        <v>--</v>
      </c>
      <c r="Q258" s="61" t="s">
        <v>24</v>
      </c>
      <c r="R258" s="11"/>
      <c r="S258" s="20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</row>
    <row r="259" spans="1:221" ht="9" customHeight="1" x14ac:dyDescent="0.2">
      <c r="A259" s="55" t="s">
        <v>295</v>
      </c>
      <c r="B259" s="3"/>
      <c r="D259" s="2">
        <v>194</v>
      </c>
      <c r="E259" s="2">
        <v>36</v>
      </c>
      <c r="F259" s="2">
        <v>5</v>
      </c>
      <c r="G259" s="2">
        <v>1</v>
      </c>
      <c r="H259" s="2">
        <f t="shared" si="79"/>
        <v>0</v>
      </c>
      <c r="I259" s="2">
        <f t="shared" si="80"/>
        <v>0</v>
      </c>
      <c r="J259" s="2">
        <f t="shared" si="81"/>
        <v>0</v>
      </c>
      <c r="K259" s="52" t="str">
        <f t="shared" si="87"/>
        <v xml:space="preserve"> </v>
      </c>
      <c r="L259" s="50" t="str">
        <f t="shared" si="86"/>
        <v>--</v>
      </c>
      <c r="M259" s="50" t="str">
        <f t="shared" si="82"/>
        <v>--</v>
      </c>
      <c r="N259" s="50" t="str">
        <f t="shared" si="84"/>
        <v>--</v>
      </c>
      <c r="O259" s="50" t="str">
        <f t="shared" si="83"/>
        <v>--</v>
      </c>
      <c r="P259" s="50" t="str">
        <f t="shared" si="85"/>
        <v>--</v>
      </c>
      <c r="Q259" s="60" t="s">
        <v>342</v>
      </c>
      <c r="R259" s="11"/>
      <c r="S259" s="20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</row>
    <row r="260" spans="1:221" ht="9" customHeight="1" x14ac:dyDescent="0.2">
      <c r="A260" s="55" t="s">
        <v>294</v>
      </c>
      <c r="B260" s="3" t="s">
        <v>239</v>
      </c>
      <c r="C260" s="2">
        <v>60</v>
      </c>
      <c r="D260" s="2">
        <v>194</v>
      </c>
      <c r="E260" s="2">
        <v>36</v>
      </c>
      <c r="F260" s="2">
        <v>5</v>
      </c>
      <c r="G260" s="2">
        <v>1</v>
      </c>
      <c r="H260" s="2">
        <f t="shared" si="79"/>
        <v>0</v>
      </c>
      <c r="I260" s="2">
        <f t="shared" si="80"/>
        <v>0</v>
      </c>
      <c r="J260" s="2">
        <f t="shared" si="81"/>
        <v>0</v>
      </c>
      <c r="K260" s="52" t="str">
        <f t="shared" si="87"/>
        <v xml:space="preserve"> </v>
      </c>
      <c r="L260" s="50" t="str">
        <f t="shared" si="86"/>
        <v>--</v>
      </c>
      <c r="M260" s="50" t="str">
        <f t="shared" si="82"/>
        <v>--</v>
      </c>
      <c r="N260" s="50" t="str">
        <f t="shared" si="84"/>
        <v>--</v>
      </c>
      <c r="O260" s="50" t="str">
        <f t="shared" si="83"/>
        <v>--</v>
      </c>
      <c r="P260" s="50" t="str">
        <f t="shared" si="85"/>
        <v>--</v>
      </c>
      <c r="Q260" s="60" t="s">
        <v>342</v>
      </c>
      <c r="R260" s="11"/>
      <c r="S260" s="59"/>
      <c r="T260" s="20"/>
      <c r="U260" s="20"/>
      <c r="V260" s="20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</row>
    <row r="261" spans="1:221" ht="9" customHeight="1" x14ac:dyDescent="0.2">
      <c r="A261" s="55" t="s">
        <v>303</v>
      </c>
      <c r="B261" s="3"/>
      <c r="D261" s="2">
        <v>334</v>
      </c>
      <c r="E261" s="2">
        <v>59</v>
      </c>
      <c r="F261" s="2">
        <v>10</v>
      </c>
      <c r="G261" s="2">
        <v>1.5</v>
      </c>
      <c r="H261" s="2">
        <f t="shared" si="79"/>
        <v>0</v>
      </c>
      <c r="I261" s="2">
        <f t="shared" si="80"/>
        <v>0</v>
      </c>
      <c r="J261" s="2">
        <f t="shared" si="81"/>
        <v>0</v>
      </c>
      <c r="K261" s="52" t="str">
        <f t="shared" si="87"/>
        <v xml:space="preserve"> </v>
      </c>
      <c r="L261" s="50" t="str">
        <f t="shared" si="86"/>
        <v>--</v>
      </c>
      <c r="M261" s="50" t="str">
        <f t="shared" si="82"/>
        <v>--</v>
      </c>
      <c r="N261" s="50" t="str">
        <f t="shared" si="84"/>
        <v>--</v>
      </c>
      <c r="O261" s="50" t="str">
        <f t="shared" si="83"/>
        <v>--</v>
      </c>
      <c r="P261" s="50" t="str">
        <f t="shared" si="85"/>
        <v>--</v>
      </c>
      <c r="Q261" s="60" t="s">
        <v>342</v>
      </c>
      <c r="R261" s="11"/>
      <c r="S261" s="5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</row>
    <row r="262" spans="1:221" ht="9" customHeight="1" x14ac:dyDescent="0.2">
      <c r="A262" s="55" t="s">
        <v>292</v>
      </c>
      <c r="B262" s="3" t="s">
        <v>239</v>
      </c>
      <c r="C262" s="2">
        <v>8.7100000000000009</v>
      </c>
      <c r="D262" s="2">
        <v>334</v>
      </c>
      <c r="E262" s="2">
        <v>59</v>
      </c>
      <c r="F262" s="2">
        <v>10</v>
      </c>
      <c r="G262" s="2">
        <v>1.5</v>
      </c>
      <c r="H262" s="2">
        <f t="shared" ref="H262:H314" si="88">IF(ISNUMBER(C262),((C262*R262)/100)*E262,(R262/100)*E262)</f>
        <v>0</v>
      </c>
      <c r="I262" s="2">
        <f t="shared" ref="I262:I314" si="89">IF(ISNUMBER(C262),((C262*R262)/100)*F262,(R262/100)*F262)</f>
        <v>0</v>
      </c>
      <c r="J262" s="2">
        <f t="shared" ref="J262:J314" si="90">IF(ISNUMBER(C262),((C262*R262)/100)*G262,(R262/100)*G262)</f>
        <v>0</v>
      </c>
      <c r="K262" s="52" t="str">
        <f t="shared" si="87"/>
        <v xml:space="preserve"> </v>
      </c>
      <c r="L262" s="50" t="str">
        <f t="shared" si="86"/>
        <v>--</v>
      </c>
      <c r="M262" s="50" t="str">
        <f t="shared" si="82"/>
        <v>--</v>
      </c>
      <c r="N262" s="50" t="str">
        <f t="shared" si="84"/>
        <v>--</v>
      </c>
      <c r="O262" s="50" t="str">
        <f t="shared" si="83"/>
        <v>--</v>
      </c>
      <c r="P262" s="50" t="str">
        <f t="shared" si="85"/>
        <v>--</v>
      </c>
      <c r="Q262" s="60" t="s">
        <v>342</v>
      </c>
      <c r="R262" s="11"/>
      <c r="S262" s="20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</row>
    <row r="263" spans="1:221" ht="9" customHeight="1" x14ac:dyDescent="0.2">
      <c r="A263" s="55" t="s">
        <v>195</v>
      </c>
      <c r="B263" s="5"/>
      <c r="C263" s="5"/>
      <c r="D263" s="2">
        <v>140</v>
      </c>
      <c r="E263" s="2">
        <v>5.7</v>
      </c>
      <c r="F263" s="2">
        <v>25</v>
      </c>
      <c r="G263" s="2">
        <v>1.8</v>
      </c>
      <c r="H263" s="2">
        <f t="shared" si="88"/>
        <v>0</v>
      </c>
      <c r="I263" s="2">
        <f t="shared" si="89"/>
        <v>0</v>
      </c>
      <c r="J263" s="2">
        <f t="shared" si="90"/>
        <v>0</v>
      </c>
      <c r="K263" s="52" t="str">
        <f t="shared" si="87"/>
        <v xml:space="preserve"> </v>
      </c>
      <c r="L263" s="50" t="str">
        <f t="shared" si="86"/>
        <v>--</v>
      </c>
      <c r="M263" s="50" t="str">
        <f t="shared" si="82"/>
        <v>--</v>
      </c>
      <c r="N263" s="50" t="str">
        <f t="shared" si="84"/>
        <v>--</v>
      </c>
      <c r="O263" s="50" t="str">
        <f t="shared" si="83"/>
        <v>--</v>
      </c>
      <c r="P263" s="50" t="str">
        <f t="shared" si="85"/>
        <v>--</v>
      </c>
      <c r="Q263" s="61" t="s">
        <v>329</v>
      </c>
      <c r="R263" s="11"/>
      <c r="S263" s="59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</row>
    <row r="264" spans="1:221" ht="9" customHeight="1" x14ac:dyDescent="0.2">
      <c r="A264" s="55" t="s">
        <v>196</v>
      </c>
      <c r="B264" s="3"/>
      <c r="D264" s="2">
        <v>83</v>
      </c>
      <c r="E264" s="5"/>
      <c r="F264" s="5"/>
      <c r="G264" s="2">
        <v>3</v>
      </c>
      <c r="H264" s="2">
        <f t="shared" si="88"/>
        <v>0</v>
      </c>
      <c r="I264" s="2">
        <f t="shared" si="89"/>
        <v>0</v>
      </c>
      <c r="J264" s="2">
        <f t="shared" si="90"/>
        <v>0</v>
      </c>
      <c r="K264" s="52" t="str">
        <f t="shared" si="87"/>
        <v xml:space="preserve"> </v>
      </c>
      <c r="L264" s="50" t="str">
        <f t="shared" si="86"/>
        <v>--</v>
      </c>
      <c r="M264" s="50" t="str">
        <f t="shared" si="82"/>
        <v>--</v>
      </c>
      <c r="N264" s="50" t="str">
        <f t="shared" si="84"/>
        <v>--</v>
      </c>
      <c r="O264" s="50" t="str">
        <f t="shared" si="83"/>
        <v>--</v>
      </c>
      <c r="P264" s="50" t="str">
        <f t="shared" si="85"/>
        <v>--</v>
      </c>
      <c r="Q264" s="60"/>
      <c r="R264" s="11"/>
      <c r="S264" s="20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</row>
    <row r="265" spans="1:221" ht="9" customHeight="1" x14ac:dyDescent="0.2">
      <c r="A265" s="55" t="s">
        <v>197</v>
      </c>
      <c r="B265" s="3"/>
      <c r="D265" s="2">
        <v>38</v>
      </c>
      <c r="E265" s="2">
        <v>0.7</v>
      </c>
      <c r="F265" s="2">
        <v>7.4</v>
      </c>
      <c r="G265" s="2">
        <v>0.6</v>
      </c>
      <c r="H265" s="2">
        <f t="shared" si="88"/>
        <v>0</v>
      </c>
      <c r="I265" s="2">
        <f t="shared" si="89"/>
        <v>0</v>
      </c>
      <c r="J265" s="2">
        <f t="shared" si="90"/>
        <v>0</v>
      </c>
      <c r="K265" s="52" t="str">
        <f t="shared" si="87"/>
        <v xml:space="preserve"> </v>
      </c>
      <c r="L265" s="50" t="str">
        <f t="shared" si="86"/>
        <v>--</v>
      </c>
      <c r="M265" s="50" t="str">
        <f t="shared" si="82"/>
        <v>--</v>
      </c>
      <c r="N265" s="50" t="str">
        <f t="shared" si="84"/>
        <v>--</v>
      </c>
      <c r="O265" s="50" t="str">
        <f t="shared" si="83"/>
        <v>--</v>
      </c>
      <c r="P265" s="50" t="str">
        <f t="shared" si="85"/>
        <v>--</v>
      </c>
      <c r="Q265" s="61" t="s">
        <v>24</v>
      </c>
      <c r="R265" s="11"/>
      <c r="S265" s="20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</row>
    <row r="266" spans="1:221" ht="9" customHeight="1" x14ac:dyDescent="0.2">
      <c r="A266" s="55" t="s">
        <v>198</v>
      </c>
      <c r="B266" s="3"/>
      <c r="D266" s="2">
        <v>595</v>
      </c>
      <c r="E266" s="2">
        <v>20.2</v>
      </c>
      <c r="F266" s="2">
        <v>18.7</v>
      </c>
      <c r="G266" s="2">
        <v>53.5</v>
      </c>
      <c r="H266" s="2">
        <f t="shared" si="88"/>
        <v>0</v>
      </c>
      <c r="I266" s="2">
        <f t="shared" si="89"/>
        <v>0</v>
      </c>
      <c r="J266" s="2">
        <f t="shared" si="90"/>
        <v>0</v>
      </c>
      <c r="K266" s="52" t="str">
        <f t="shared" si="87"/>
        <v xml:space="preserve"> </v>
      </c>
      <c r="L266" s="50" t="str">
        <f t="shared" si="86"/>
        <v>--</v>
      </c>
      <c r="M266" s="50" t="str">
        <f t="shared" si="82"/>
        <v>--</v>
      </c>
      <c r="N266" s="50" t="str">
        <f t="shared" si="84"/>
        <v>--</v>
      </c>
      <c r="O266" s="50" t="str">
        <f t="shared" si="83"/>
        <v>--</v>
      </c>
      <c r="P266" s="50" t="str">
        <f t="shared" si="85"/>
        <v>--</v>
      </c>
      <c r="Q266" s="61" t="s">
        <v>309</v>
      </c>
      <c r="R266" s="11"/>
      <c r="S266" s="59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</row>
    <row r="267" spans="1:221" ht="9" customHeight="1" x14ac:dyDescent="0.2">
      <c r="A267" s="55" t="s">
        <v>199</v>
      </c>
      <c r="B267" s="3"/>
      <c r="D267" s="2">
        <v>103.5</v>
      </c>
      <c r="E267" s="2">
        <v>0</v>
      </c>
      <c r="F267" s="2">
        <v>22.3</v>
      </c>
      <c r="G267" s="2">
        <v>1.6</v>
      </c>
      <c r="H267" s="2">
        <f t="shared" si="88"/>
        <v>0</v>
      </c>
      <c r="I267" s="2">
        <f t="shared" si="89"/>
        <v>0</v>
      </c>
      <c r="J267" s="2">
        <f t="shared" si="90"/>
        <v>0</v>
      </c>
      <c r="K267" s="52" t="str">
        <f t="shared" si="87"/>
        <v xml:space="preserve"> </v>
      </c>
      <c r="L267" s="50" t="str">
        <f t="shared" si="86"/>
        <v>--</v>
      </c>
      <c r="M267" s="50" t="str">
        <f t="shared" si="82"/>
        <v>--</v>
      </c>
      <c r="N267" s="50" t="str">
        <f t="shared" si="84"/>
        <v>--</v>
      </c>
      <c r="O267" s="50" t="str">
        <f t="shared" si="83"/>
        <v>--</v>
      </c>
      <c r="P267" s="50" t="str">
        <f t="shared" si="85"/>
        <v>--</v>
      </c>
      <c r="Q267" s="61" t="s">
        <v>24</v>
      </c>
      <c r="R267" s="11"/>
      <c r="S267" s="20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</row>
    <row r="268" spans="1:221" ht="9" customHeight="1" x14ac:dyDescent="0.2">
      <c r="A268" s="55" t="s">
        <v>269</v>
      </c>
      <c r="B268" s="3"/>
      <c r="D268" s="2">
        <v>183</v>
      </c>
      <c r="E268" s="2">
        <v>0</v>
      </c>
      <c r="F268" s="2">
        <v>23.7</v>
      </c>
      <c r="G268" s="2">
        <v>9.8000000000000007</v>
      </c>
      <c r="H268" s="2">
        <f t="shared" si="88"/>
        <v>0</v>
      </c>
      <c r="I268" s="2">
        <f t="shared" si="89"/>
        <v>0</v>
      </c>
      <c r="J268" s="2">
        <f t="shared" si="90"/>
        <v>0</v>
      </c>
      <c r="K268" s="52" t="str">
        <f t="shared" si="87"/>
        <v xml:space="preserve"> </v>
      </c>
      <c r="L268" s="50" t="str">
        <f t="shared" si="86"/>
        <v>--</v>
      </c>
      <c r="M268" s="50" t="str">
        <f t="shared" si="82"/>
        <v>--</v>
      </c>
      <c r="N268" s="50" t="str">
        <f t="shared" si="84"/>
        <v>--</v>
      </c>
      <c r="O268" s="50" t="str">
        <f t="shared" si="83"/>
        <v>--</v>
      </c>
      <c r="P268" s="50" t="str">
        <f t="shared" si="85"/>
        <v>--</v>
      </c>
      <c r="Q268" s="60" t="s">
        <v>24</v>
      </c>
      <c r="R268" s="11"/>
      <c r="S268" s="59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</row>
    <row r="269" spans="1:221" ht="9" customHeight="1" x14ac:dyDescent="0.2">
      <c r="A269" s="55" t="s">
        <v>270</v>
      </c>
      <c r="B269" s="3"/>
      <c r="D269" s="2">
        <v>169</v>
      </c>
      <c r="E269" s="2">
        <v>0</v>
      </c>
      <c r="F269" s="2">
        <v>24</v>
      </c>
      <c r="G269" s="2">
        <v>8.1</v>
      </c>
      <c r="H269" s="2">
        <f t="shared" si="88"/>
        <v>0</v>
      </c>
      <c r="I269" s="2">
        <f t="shared" si="89"/>
        <v>0</v>
      </c>
      <c r="J269" s="2">
        <f t="shared" si="90"/>
        <v>0</v>
      </c>
      <c r="K269" s="52" t="str">
        <f t="shared" si="87"/>
        <v xml:space="preserve"> </v>
      </c>
      <c r="L269" s="50" t="str">
        <f t="shared" si="86"/>
        <v>--</v>
      </c>
      <c r="M269" s="50" t="str">
        <f t="shared" si="82"/>
        <v>--</v>
      </c>
      <c r="N269" s="50" t="str">
        <f t="shared" si="84"/>
        <v>--</v>
      </c>
      <c r="O269" s="50" t="str">
        <f t="shared" si="83"/>
        <v>--</v>
      </c>
      <c r="P269" s="50" t="str">
        <f t="shared" si="85"/>
        <v>--</v>
      </c>
      <c r="Q269" s="60" t="s">
        <v>24</v>
      </c>
      <c r="R269" s="11"/>
      <c r="S269" s="59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</row>
    <row r="270" spans="1:221" ht="9" customHeight="1" x14ac:dyDescent="0.2">
      <c r="A270" s="55" t="s">
        <v>200</v>
      </c>
      <c r="B270" s="3"/>
      <c r="D270" s="24">
        <v>83</v>
      </c>
      <c r="E270" s="24">
        <v>0.9</v>
      </c>
      <c r="F270" s="24">
        <v>15.9</v>
      </c>
      <c r="G270" s="24">
        <v>1.7</v>
      </c>
      <c r="H270" s="2">
        <f t="shared" si="88"/>
        <v>0</v>
      </c>
      <c r="I270" s="2">
        <f t="shared" si="89"/>
        <v>0</v>
      </c>
      <c r="J270" s="2">
        <f t="shared" si="90"/>
        <v>0</v>
      </c>
      <c r="K270" s="52" t="str">
        <f t="shared" si="87"/>
        <v xml:space="preserve"> </v>
      </c>
      <c r="L270" s="50" t="str">
        <f t="shared" si="86"/>
        <v>--</v>
      </c>
      <c r="M270" s="50" t="str">
        <f t="shared" si="82"/>
        <v>--</v>
      </c>
      <c r="N270" s="50" t="str">
        <f t="shared" si="84"/>
        <v>--</v>
      </c>
      <c r="O270" s="50" t="str">
        <f t="shared" si="83"/>
        <v>--</v>
      </c>
      <c r="P270" s="50" t="str">
        <f t="shared" si="85"/>
        <v>--</v>
      </c>
      <c r="Q270" s="60" t="s">
        <v>24</v>
      </c>
      <c r="R270" s="11"/>
      <c r="S270" s="20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</row>
    <row r="271" spans="1:221" ht="9" customHeight="1" x14ac:dyDescent="0.2">
      <c r="A271" s="55" t="s">
        <v>201</v>
      </c>
      <c r="D271" s="2">
        <v>35</v>
      </c>
      <c r="E271" s="2">
        <v>0.3</v>
      </c>
      <c r="F271" s="2">
        <v>3.6</v>
      </c>
      <c r="G271" s="2">
        <v>2.1</v>
      </c>
      <c r="H271" s="2">
        <f t="shared" si="88"/>
        <v>0</v>
      </c>
      <c r="I271" s="2">
        <f t="shared" si="89"/>
        <v>0</v>
      </c>
      <c r="J271" s="2">
        <f t="shared" si="90"/>
        <v>0</v>
      </c>
      <c r="K271" s="52" t="str">
        <f t="shared" si="87"/>
        <v xml:space="preserve"> </v>
      </c>
      <c r="L271" s="50" t="str">
        <f t="shared" si="86"/>
        <v>--</v>
      </c>
      <c r="M271" s="50" t="str">
        <f t="shared" si="82"/>
        <v>--</v>
      </c>
      <c r="N271" s="50" t="str">
        <f t="shared" si="84"/>
        <v>--</v>
      </c>
      <c r="O271" s="50" t="str">
        <f t="shared" si="83"/>
        <v>--</v>
      </c>
      <c r="P271" s="50" t="str">
        <f t="shared" si="85"/>
        <v>--</v>
      </c>
      <c r="Q271" s="60" t="s">
        <v>313</v>
      </c>
      <c r="R271" s="11"/>
      <c r="S271" s="59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</row>
    <row r="272" spans="1:221" ht="9" customHeight="1" x14ac:dyDescent="0.2">
      <c r="A272" s="55" t="s">
        <v>202</v>
      </c>
      <c r="B272" s="3"/>
      <c r="D272" s="2">
        <v>45</v>
      </c>
      <c r="E272" s="2">
        <v>3.3</v>
      </c>
      <c r="F272" s="2">
        <v>3.6</v>
      </c>
      <c r="G272" s="2">
        <v>2</v>
      </c>
      <c r="H272" s="2">
        <f t="shared" si="88"/>
        <v>0</v>
      </c>
      <c r="I272" s="2">
        <f t="shared" si="89"/>
        <v>0</v>
      </c>
      <c r="J272" s="2">
        <f t="shared" si="90"/>
        <v>0</v>
      </c>
      <c r="K272" s="52" t="str">
        <f t="shared" si="87"/>
        <v xml:space="preserve"> </v>
      </c>
      <c r="L272" s="50" t="str">
        <f t="shared" si="86"/>
        <v>--</v>
      </c>
      <c r="M272" s="50" t="str">
        <f t="shared" si="82"/>
        <v>--</v>
      </c>
      <c r="N272" s="50" t="str">
        <f t="shared" si="84"/>
        <v>--</v>
      </c>
      <c r="O272" s="50" t="str">
        <f t="shared" si="83"/>
        <v>--</v>
      </c>
      <c r="P272" s="50" t="str">
        <f t="shared" si="85"/>
        <v>--</v>
      </c>
      <c r="Q272" s="61" t="s">
        <v>313</v>
      </c>
      <c r="R272" s="11"/>
      <c r="S272" s="20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</row>
    <row r="273" spans="1:221" ht="9" customHeight="1" x14ac:dyDescent="0.2">
      <c r="A273" s="55" t="s">
        <v>365</v>
      </c>
      <c r="B273" s="3"/>
      <c r="C273" s="2">
        <v>100</v>
      </c>
      <c r="D273" s="2">
        <v>115</v>
      </c>
      <c r="E273" s="2">
        <v>4.3</v>
      </c>
      <c r="F273" s="2">
        <v>6.9</v>
      </c>
      <c r="G273" s="2">
        <v>3</v>
      </c>
      <c r="H273" s="2">
        <f t="shared" si="88"/>
        <v>0</v>
      </c>
      <c r="I273" s="2">
        <f t="shared" si="89"/>
        <v>0</v>
      </c>
      <c r="J273" s="2">
        <f t="shared" si="90"/>
        <v>0</v>
      </c>
      <c r="K273" s="52" t="str">
        <f t="shared" si="87"/>
        <v xml:space="preserve"> </v>
      </c>
      <c r="L273" s="50" t="str">
        <f t="shared" si="86"/>
        <v>--</v>
      </c>
      <c r="M273" s="50" t="str">
        <f t="shared" si="82"/>
        <v>--</v>
      </c>
      <c r="N273" s="50" t="str">
        <f t="shared" si="84"/>
        <v>--</v>
      </c>
      <c r="O273" s="50" t="str">
        <f t="shared" si="83"/>
        <v>--</v>
      </c>
      <c r="P273" s="50" t="str">
        <f t="shared" si="85"/>
        <v>--</v>
      </c>
      <c r="Q273" s="61" t="s">
        <v>24</v>
      </c>
      <c r="R273" s="11"/>
      <c r="S273" s="59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</row>
    <row r="274" spans="1:221" ht="9" customHeight="1" x14ac:dyDescent="0.2">
      <c r="A274" s="55" t="s">
        <v>317</v>
      </c>
      <c r="B274" s="3"/>
      <c r="D274" s="2">
        <v>46</v>
      </c>
      <c r="E274" s="2">
        <v>0.7</v>
      </c>
      <c r="F274" s="2">
        <v>4.5999999999999996</v>
      </c>
      <c r="G274" s="2">
        <v>2.7</v>
      </c>
      <c r="H274" s="2">
        <f t="shared" ref="H274" si="91">IF(ISNUMBER(C274),((C274*R274)/100)*E274,(R274/100)*E274)</f>
        <v>0</v>
      </c>
      <c r="I274" s="2">
        <f t="shared" ref="I274" si="92">IF(ISNUMBER(C274),((C274*R274)/100)*F274,(R274/100)*F274)</f>
        <v>0</v>
      </c>
      <c r="J274" s="2">
        <f t="shared" ref="J274" si="93">IF(ISNUMBER(C274),((C274*R274)/100)*G274,(R274/100)*G274)</f>
        <v>0</v>
      </c>
      <c r="K274" s="52" t="str">
        <f t="shared" ref="K274" si="94">IF(ISNUMBER(R274),IF(ISNUMBER(C274),((C274*R274)/100)*D274,(R274/100)*D274)," ")</f>
        <v xml:space="preserve"> </v>
      </c>
      <c r="L274" s="50" t="str">
        <f t="shared" si="86"/>
        <v>--</v>
      </c>
      <c r="M274" s="50" t="str">
        <f t="shared" si="82"/>
        <v>--</v>
      </c>
      <c r="N274" s="50" t="str">
        <f t="shared" si="84"/>
        <v>--</v>
      </c>
      <c r="O274" s="50" t="str">
        <f t="shared" si="83"/>
        <v>--</v>
      </c>
      <c r="P274" s="50" t="str">
        <f t="shared" si="85"/>
        <v>--</v>
      </c>
      <c r="Q274" s="61" t="s">
        <v>313</v>
      </c>
      <c r="R274" s="11"/>
      <c r="S274" s="59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</row>
    <row r="275" spans="1:221" ht="9" customHeight="1" x14ac:dyDescent="0.2">
      <c r="A275" s="55" t="s">
        <v>203</v>
      </c>
      <c r="B275" s="3"/>
      <c r="D275" s="2">
        <v>45</v>
      </c>
      <c r="E275" s="2">
        <v>0.8</v>
      </c>
      <c r="F275" s="2">
        <v>2.9</v>
      </c>
      <c r="G275" s="2">
        <v>1.9</v>
      </c>
      <c r="H275" s="2">
        <f t="shared" si="88"/>
        <v>0</v>
      </c>
      <c r="I275" s="2">
        <f t="shared" si="89"/>
        <v>0</v>
      </c>
      <c r="J275" s="2">
        <f t="shared" si="90"/>
        <v>0</v>
      </c>
      <c r="K275" s="52" t="str">
        <f t="shared" si="87"/>
        <v xml:space="preserve"> </v>
      </c>
      <c r="L275" s="50" t="str">
        <f t="shared" si="86"/>
        <v>--</v>
      </c>
      <c r="M275" s="50" t="str">
        <f t="shared" si="82"/>
        <v>--</v>
      </c>
      <c r="N275" s="50" t="str">
        <f t="shared" si="84"/>
        <v>--</v>
      </c>
      <c r="O275" s="50" t="str">
        <f t="shared" si="83"/>
        <v>--</v>
      </c>
      <c r="P275" s="50" t="str">
        <f t="shared" si="85"/>
        <v>--</v>
      </c>
      <c r="Q275" s="61" t="s">
        <v>24</v>
      </c>
      <c r="R275" s="11"/>
      <c r="S275" s="20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</row>
    <row r="276" spans="1:221" ht="9" customHeight="1" x14ac:dyDescent="0.2">
      <c r="A276" s="55" t="s">
        <v>204</v>
      </c>
      <c r="B276" s="3"/>
      <c r="D276" s="2">
        <v>20</v>
      </c>
      <c r="E276" s="2">
        <v>1.2</v>
      </c>
      <c r="F276" s="2">
        <v>3.8</v>
      </c>
      <c r="G276" s="2">
        <v>0.6</v>
      </c>
      <c r="H276" s="2">
        <f t="shared" si="88"/>
        <v>0</v>
      </c>
      <c r="I276" s="2">
        <f t="shared" si="89"/>
        <v>0</v>
      </c>
      <c r="J276" s="2">
        <f t="shared" si="90"/>
        <v>0</v>
      </c>
      <c r="K276" s="52" t="str">
        <f t="shared" si="87"/>
        <v xml:space="preserve"> </v>
      </c>
      <c r="L276" s="50" t="str">
        <f t="shared" si="86"/>
        <v>--</v>
      </c>
      <c r="M276" s="50" t="str">
        <f t="shared" si="82"/>
        <v>--</v>
      </c>
      <c r="N276" s="50" t="str">
        <f t="shared" si="84"/>
        <v>--</v>
      </c>
      <c r="O276" s="50" t="str">
        <f t="shared" si="83"/>
        <v>--</v>
      </c>
      <c r="P276" s="50" t="str">
        <f t="shared" si="85"/>
        <v>--</v>
      </c>
      <c r="Q276" s="60"/>
      <c r="R276" s="11"/>
      <c r="S276" s="26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</row>
    <row r="277" spans="1:221" ht="9" customHeight="1" x14ac:dyDescent="0.2">
      <c r="A277" s="55" t="s">
        <v>345</v>
      </c>
      <c r="B277" s="3" t="s">
        <v>108</v>
      </c>
      <c r="C277" s="2">
        <v>0.5</v>
      </c>
      <c r="D277" s="2">
        <v>290</v>
      </c>
      <c r="E277" s="2">
        <v>23.9</v>
      </c>
      <c r="F277" s="2">
        <v>57.47</v>
      </c>
      <c r="G277" s="2">
        <v>7.72</v>
      </c>
      <c r="H277" s="2">
        <f t="shared" si="88"/>
        <v>0</v>
      </c>
      <c r="I277" s="2">
        <f t="shared" si="89"/>
        <v>0</v>
      </c>
      <c r="J277" s="2">
        <f t="shared" si="90"/>
        <v>0</v>
      </c>
      <c r="K277" s="52" t="str">
        <f t="shared" si="87"/>
        <v xml:space="preserve"> </v>
      </c>
      <c r="L277" s="50" t="str">
        <f t="shared" si="86"/>
        <v>--</v>
      </c>
      <c r="M277" s="50" t="str">
        <f t="shared" si="82"/>
        <v>--</v>
      </c>
      <c r="N277" s="50" t="str">
        <f t="shared" si="84"/>
        <v>--</v>
      </c>
      <c r="O277" s="50" t="str">
        <f t="shared" si="83"/>
        <v>--</v>
      </c>
      <c r="P277" s="50" t="str">
        <f t="shared" si="85"/>
        <v>--</v>
      </c>
      <c r="Q277" s="60" t="s">
        <v>309</v>
      </c>
      <c r="R277" s="11"/>
      <c r="S277" s="59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</row>
    <row r="278" spans="1:221" ht="9" customHeight="1" x14ac:dyDescent="0.2">
      <c r="A278" s="55" t="s">
        <v>283</v>
      </c>
      <c r="B278" s="3"/>
      <c r="D278" s="2">
        <v>197</v>
      </c>
      <c r="E278" s="2">
        <v>12</v>
      </c>
      <c r="F278" s="2">
        <v>0.3</v>
      </c>
      <c r="G278" s="2">
        <v>0.1</v>
      </c>
      <c r="H278" s="2">
        <f t="shared" si="88"/>
        <v>0</v>
      </c>
      <c r="I278" s="2">
        <f t="shared" si="89"/>
        <v>0</v>
      </c>
      <c r="J278" s="2">
        <f t="shared" si="90"/>
        <v>0</v>
      </c>
      <c r="K278" s="52" t="str">
        <f t="shared" si="87"/>
        <v xml:space="preserve"> </v>
      </c>
      <c r="L278" s="50" t="str">
        <f t="shared" si="86"/>
        <v>--</v>
      </c>
      <c r="M278" s="50" t="str">
        <f t="shared" si="82"/>
        <v>--</v>
      </c>
      <c r="N278" s="50" t="str">
        <f t="shared" si="84"/>
        <v>--</v>
      </c>
      <c r="O278" s="50" t="str">
        <f t="shared" si="83"/>
        <v>--</v>
      </c>
      <c r="P278" s="50" t="str">
        <f t="shared" si="85"/>
        <v>--</v>
      </c>
      <c r="Q278" s="60"/>
      <c r="R278" s="11"/>
      <c r="S278" s="20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</row>
    <row r="279" spans="1:221" ht="9" customHeight="1" x14ac:dyDescent="0.2">
      <c r="A279" s="55" t="s">
        <v>205</v>
      </c>
      <c r="B279" s="3"/>
      <c r="H279" s="2">
        <f t="shared" si="88"/>
        <v>0</v>
      </c>
      <c r="I279" s="2">
        <f t="shared" si="89"/>
        <v>0</v>
      </c>
      <c r="J279" s="2">
        <f t="shared" si="90"/>
        <v>0</v>
      </c>
      <c r="K279" s="52" t="str">
        <f t="shared" si="87"/>
        <v xml:space="preserve"> </v>
      </c>
      <c r="L279" s="50" t="str">
        <f t="shared" si="86"/>
        <v>--</v>
      </c>
      <c r="M279" s="50" t="str">
        <f t="shared" si="82"/>
        <v>--</v>
      </c>
      <c r="N279" s="50" t="str">
        <f t="shared" si="84"/>
        <v>--</v>
      </c>
      <c r="O279" s="50" t="str">
        <f t="shared" si="83"/>
        <v>--</v>
      </c>
      <c r="P279" s="50" t="str">
        <f t="shared" si="85"/>
        <v>--</v>
      </c>
      <c r="Q279" s="60"/>
      <c r="R279" s="11"/>
      <c r="S279" s="20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</row>
    <row r="280" spans="1:221" ht="9" customHeight="1" x14ac:dyDescent="0.2">
      <c r="A280" s="55" t="s">
        <v>206</v>
      </c>
      <c r="B280" s="3"/>
      <c r="D280" s="2">
        <v>145</v>
      </c>
      <c r="E280" s="2">
        <v>0.4</v>
      </c>
      <c r="F280" s="2">
        <v>22</v>
      </c>
      <c r="G280" s="2">
        <v>6.2</v>
      </c>
      <c r="H280" s="2">
        <f t="shared" si="88"/>
        <v>0</v>
      </c>
      <c r="I280" s="2">
        <f t="shared" si="89"/>
        <v>0</v>
      </c>
      <c r="J280" s="2">
        <f t="shared" si="90"/>
        <v>0</v>
      </c>
      <c r="K280" s="52" t="str">
        <f t="shared" si="87"/>
        <v xml:space="preserve"> </v>
      </c>
      <c r="L280" s="50" t="str">
        <f t="shared" si="86"/>
        <v>--</v>
      </c>
      <c r="M280" s="50" t="str">
        <f t="shared" si="82"/>
        <v>--</v>
      </c>
      <c r="N280" s="50" t="str">
        <f t="shared" si="84"/>
        <v>--</v>
      </c>
      <c r="O280" s="50" t="str">
        <f t="shared" si="83"/>
        <v>--</v>
      </c>
      <c r="P280" s="50" t="str">
        <f t="shared" si="85"/>
        <v>--</v>
      </c>
      <c r="Q280" s="61" t="s">
        <v>24</v>
      </c>
      <c r="R280" s="11"/>
      <c r="S280" s="20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</row>
    <row r="281" spans="1:221" ht="9" customHeight="1" x14ac:dyDescent="0.2">
      <c r="A281" s="55" t="s">
        <v>207</v>
      </c>
      <c r="B281" s="3" t="s">
        <v>208</v>
      </c>
      <c r="D281" s="2">
        <v>106</v>
      </c>
      <c r="E281" s="2">
        <v>0.5</v>
      </c>
      <c r="F281" s="2">
        <v>21.5</v>
      </c>
      <c r="G281" s="2">
        <v>2</v>
      </c>
      <c r="H281" s="2">
        <f t="shared" si="88"/>
        <v>0</v>
      </c>
      <c r="I281" s="2">
        <f t="shared" si="89"/>
        <v>0</v>
      </c>
      <c r="J281" s="2">
        <f t="shared" si="90"/>
        <v>0</v>
      </c>
      <c r="K281" s="52" t="str">
        <f t="shared" si="87"/>
        <v xml:space="preserve"> </v>
      </c>
      <c r="L281" s="50" t="str">
        <f t="shared" si="86"/>
        <v>--</v>
      </c>
      <c r="M281" s="50" t="str">
        <f t="shared" si="82"/>
        <v>--</v>
      </c>
      <c r="N281" s="50" t="str">
        <f t="shared" si="84"/>
        <v>--</v>
      </c>
      <c r="O281" s="50" t="str">
        <f t="shared" si="83"/>
        <v>--</v>
      </c>
      <c r="P281" s="50" t="str">
        <f t="shared" si="85"/>
        <v>--</v>
      </c>
      <c r="Q281" s="61" t="s">
        <v>24</v>
      </c>
      <c r="R281" s="11"/>
      <c r="S281" s="20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</row>
    <row r="282" spans="1:221" ht="9" customHeight="1" x14ac:dyDescent="0.2">
      <c r="A282" s="55" t="s">
        <v>209</v>
      </c>
      <c r="B282" s="3"/>
      <c r="D282" s="2">
        <v>590</v>
      </c>
      <c r="E282" s="2">
        <v>10.199999999999999</v>
      </c>
      <c r="F282" s="2">
        <v>17.7</v>
      </c>
      <c r="G282" s="2">
        <v>50.4</v>
      </c>
      <c r="H282" s="2">
        <f t="shared" si="88"/>
        <v>0</v>
      </c>
      <c r="I282" s="2">
        <f t="shared" si="89"/>
        <v>0</v>
      </c>
      <c r="J282" s="2">
        <f t="shared" si="90"/>
        <v>0</v>
      </c>
      <c r="K282" s="52" t="str">
        <f t="shared" si="87"/>
        <v xml:space="preserve"> </v>
      </c>
      <c r="L282" s="50" t="str">
        <f t="shared" si="86"/>
        <v>--</v>
      </c>
      <c r="M282" s="50" t="str">
        <f t="shared" si="82"/>
        <v>--</v>
      </c>
      <c r="N282" s="50" t="str">
        <f t="shared" si="84"/>
        <v>--</v>
      </c>
      <c r="O282" s="50" t="str">
        <f t="shared" si="83"/>
        <v>--</v>
      </c>
      <c r="P282" s="50" t="str">
        <f t="shared" si="85"/>
        <v>--</v>
      </c>
      <c r="Q282" s="61" t="s">
        <v>313</v>
      </c>
      <c r="R282" s="11"/>
      <c r="S282" s="59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</row>
    <row r="283" spans="1:221" ht="9" customHeight="1" x14ac:dyDescent="0.2">
      <c r="A283" s="55" t="s">
        <v>318</v>
      </c>
      <c r="B283" s="3"/>
      <c r="D283" s="2">
        <v>172</v>
      </c>
      <c r="E283" s="2">
        <v>7.9</v>
      </c>
      <c r="F283" s="2">
        <v>17.899999999999999</v>
      </c>
      <c r="G283" s="2">
        <v>6.9</v>
      </c>
      <c r="H283" s="2">
        <f t="shared" si="88"/>
        <v>0</v>
      </c>
      <c r="I283" s="2">
        <f t="shared" si="89"/>
        <v>0</v>
      </c>
      <c r="J283" s="2">
        <f t="shared" si="90"/>
        <v>0</v>
      </c>
      <c r="K283" s="52" t="str">
        <f t="shared" si="87"/>
        <v xml:space="preserve"> </v>
      </c>
      <c r="L283" s="50" t="str">
        <f t="shared" si="86"/>
        <v>--</v>
      </c>
      <c r="M283" s="50" t="str">
        <f t="shared" si="82"/>
        <v>--</v>
      </c>
      <c r="N283" s="50" t="str">
        <f t="shared" si="84"/>
        <v>--</v>
      </c>
      <c r="O283" s="50" t="str">
        <f t="shared" si="83"/>
        <v>--</v>
      </c>
      <c r="P283" s="50" t="str">
        <f t="shared" si="85"/>
        <v>--</v>
      </c>
      <c r="Q283" s="61" t="s">
        <v>313</v>
      </c>
      <c r="R283" s="11"/>
      <c r="S283" s="59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</row>
    <row r="284" spans="1:221" ht="9" customHeight="1" x14ac:dyDescent="0.2">
      <c r="A284" s="55" t="s">
        <v>210</v>
      </c>
      <c r="B284" s="3"/>
      <c r="D284" s="2">
        <v>32</v>
      </c>
      <c r="E284" s="2">
        <v>8.1</v>
      </c>
      <c r="F284" s="2">
        <v>0</v>
      </c>
      <c r="G284" s="2">
        <v>0</v>
      </c>
      <c r="H284" s="2">
        <f t="shared" si="88"/>
        <v>0</v>
      </c>
      <c r="I284" s="2">
        <f t="shared" si="89"/>
        <v>0</v>
      </c>
      <c r="J284" s="2">
        <f t="shared" si="90"/>
        <v>0</v>
      </c>
      <c r="K284" s="52" t="str">
        <f t="shared" si="87"/>
        <v xml:space="preserve"> </v>
      </c>
      <c r="L284" s="50" t="str">
        <f t="shared" si="86"/>
        <v>--</v>
      </c>
      <c r="M284" s="50" t="str">
        <f t="shared" si="82"/>
        <v>--</v>
      </c>
      <c r="N284" s="50" t="str">
        <f t="shared" si="84"/>
        <v>--</v>
      </c>
      <c r="O284" s="50" t="str">
        <f t="shared" si="83"/>
        <v>--</v>
      </c>
      <c r="P284" s="50" t="str">
        <f t="shared" si="85"/>
        <v>--</v>
      </c>
      <c r="Q284" s="60"/>
      <c r="R284" s="11"/>
      <c r="S284" s="20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</row>
    <row r="285" spans="1:221" ht="9" customHeight="1" x14ac:dyDescent="0.2">
      <c r="A285" s="55" t="s">
        <v>211</v>
      </c>
      <c r="B285" s="3"/>
      <c r="D285" s="2">
        <v>37</v>
      </c>
      <c r="E285" s="2">
        <v>2.2999999999999998</v>
      </c>
      <c r="F285" s="2">
        <v>7.8</v>
      </c>
      <c r="G285" s="2">
        <v>4.3</v>
      </c>
      <c r="H285" s="2">
        <f t="shared" si="88"/>
        <v>0</v>
      </c>
      <c r="I285" s="2">
        <f t="shared" si="89"/>
        <v>0</v>
      </c>
      <c r="J285" s="2">
        <f t="shared" si="90"/>
        <v>0</v>
      </c>
      <c r="K285" s="52" t="str">
        <f t="shared" si="87"/>
        <v xml:space="preserve"> </v>
      </c>
      <c r="L285" s="50" t="str">
        <f t="shared" si="86"/>
        <v>--</v>
      </c>
      <c r="M285" s="50" t="str">
        <f t="shared" si="82"/>
        <v>--</v>
      </c>
      <c r="N285" s="50" t="str">
        <f t="shared" si="84"/>
        <v>--</v>
      </c>
      <c r="O285" s="50" t="str">
        <f t="shared" si="83"/>
        <v>--</v>
      </c>
      <c r="P285" s="50" t="str">
        <f t="shared" si="85"/>
        <v>--</v>
      </c>
      <c r="Q285" s="61" t="s">
        <v>313</v>
      </c>
      <c r="R285" s="11"/>
      <c r="S285" s="59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</row>
    <row r="286" spans="1:221" ht="9" customHeight="1" x14ac:dyDescent="0.2">
      <c r="A286" s="55" t="s">
        <v>212</v>
      </c>
      <c r="B286" s="3"/>
      <c r="D286" s="2">
        <v>95</v>
      </c>
      <c r="E286" s="2">
        <v>0</v>
      </c>
      <c r="F286" s="2">
        <v>22.5</v>
      </c>
      <c r="G286" s="2">
        <v>0.6</v>
      </c>
      <c r="H286" s="2">
        <f t="shared" si="88"/>
        <v>0</v>
      </c>
      <c r="I286" s="2">
        <f t="shared" si="89"/>
        <v>0</v>
      </c>
      <c r="J286" s="2">
        <f t="shared" si="90"/>
        <v>0</v>
      </c>
      <c r="K286" s="52" t="str">
        <f t="shared" si="87"/>
        <v xml:space="preserve"> </v>
      </c>
      <c r="L286" s="50" t="str">
        <f t="shared" si="86"/>
        <v>--</v>
      </c>
      <c r="M286" s="50" t="str">
        <f t="shared" si="82"/>
        <v>--</v>
      </c>
      <c r="N286" s="50" t="str">
        <f t="shared" si="84"/>
        <v>--</v>
      </c>
      <c r="O286" s="50" t="str">
        <f t="shared" si="83"/>
        <v>--</v>
      </c>
      <c r="P286" s="50" t="str">
        <f t="shared" si="85"/>
        <v>--</v>
      </c>
      <c r="Q286" s="60" t="s">
        <v>24</v>
      </c>
      <c r="R286" s="11"/>
      <c r="S286" s="20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</row>
    <row r="287" spans="1:221" ht="9" customHeight="1" x14ac:dyDescent="0.2">
      <c r="A287" s="55" t="s">
        <v>213</v>
      </c>
      <c r="B287" s="3"/>
      <c r="D287" s="2">
        <v>79</v>
      </c>
      <c r="E287" s="2">
        <v>4</v>
      </c>
      <c r="F287" s="2">
        <v>11</v>
      </c>
      <c r="G287" s="2">
        <v>2</v>
      </c>
      <c r="H287" s="2">
        <f t="shared" si="88"/>
        <v>0</v>
      </c>
      <c r="I287" s="2">
        <f t="shared" si="89"/>
        <v>0</v>
      </c>
      <c r="J287" s="2">
        <f t="shared" si="90"/>
        <v>0</v>
      </c>
      <c r="K287" s="52" t="str">
        <f t="shared" si="87"/>
        <v xml:space="preserve"> </v>
      </c>
      <c r="L287" s="50" t="str">
        <f t="shared" si="86"/>
        <v>--</v>
      </c>
      <c r="M287" s="50" t="str">
        <f t="shared" si="82"/>
        <v>--</v>
      </c>
      <c r="N287" s="50" t="str">
        <f t="shared" si="84"/>
        <v>--</v>
      </c>
      <c r="O287" s="50" t="str">
        <f t="shared" si="83"/>
        <v>--</v>
      </c>
      <c r="P287" s="50" t="str">
        <f t="shared" si="85"/>
        <v>--</v>
      </c>
      <c r="Q287" s="60" t="s">
        <v>24</v>
      </c>
      <c r="R287" s="11"/>
      <c r="S287" s="26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</row>
    <row r="288" spans="1:221" ht="9" customHeight="1" x14ac:dyDescent="0.2">
      <c r="A288" s="55" t="s">
        <v>214</v>
      </c>
      <c r="B288" s="3"/>
      <c r="D288" s="2">
        <v>79</v>
      </c>
      <c r="E288" s="2">
        <v>4</v>
      </c>
      <c r="F288" s="2">
        <v>11</v>
      </c>
      <c r="G288" s="2">
        <v>2</v>
      </c>
      <c r="H288" s="2">
        <f t="shared" si="88"/>
        <v>0</v>
      </c>
      <c r="I288" s="2">
        <f t="shared" si="89"/>
        <v>0</v>
      </c>
      <c r="J288" s="2">
        <f t="shared" si="90"/>
        <v>0</v>
      </c>
      <c r="K288" s="52" t="str">
        <f t="shared" si="87"/>
        <v xml:space="preserve"> </v>
      </c>
      <c r="L288" s="50" t="str">
        <f t="shared" si="86"/>
        <v>--</v>
      </c>
      <c r="M288" s="50" t="str">
        <f t="shared" ref="M288:M318" si="95">IF(ISNUMBER($R288),IF(OR($Q288="*",$Q288="s",$Q288="l"),$I288,"--"),"--")</f>
        <v>--</v>
      </c>
      <c r="N288" s="50" t="str">
        <f t="shared" si="84"/>
        <v>--</v>
      </c>
      <c r="O288" s="50" t="str">
        <f t="shared" si="83"/>
        <v>--</v>
      </c>
      <c r="P288" s="50" t="str">
        <f t="shared" si="85"/>
        <v>--</v>
      </c>
      <c r="Q288" s="60" t="s">
        <v>24</v>
      </c>
      <c r="R288" s="11"/>
      <c r="S288" s="20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</row>
    <row r="289" spans="1:221" ht="9" customHeight="1" x14ac:dyDescent="0.2">
      <c r="A289" s="55" t="s">
        <v>356</v>
      </c>
      <c r="B289" s="3"/>
      <c r="D289" s="2">
        <v>415.1</v>
      </c>
      <c r="E289" s="2">
        <v>0</v>
      </c>
      <c r="F289" s="2">
        <v>18.5</v>
      </c>
      <c r="G289" s="2">
        <v>37.9</v>
      </c>
      <c r="H289" s="2">
        <f t="shared" si="88"/>
        <v>0</v>
      </c>
      <c r="I289" s="2">
        <f t="shared" si="89"/>
        <v>0</v>
      </c>
      <c r="J289" s="2">
        <f t="shared" si="90"/>
        <v>0</v>
      </c>
      <c r="K289" s="52" t="str">
        <f t="shared" si="87"/>
        <v xml:space="preserve"> </v>
      </c>
      <c r="L289" s="50" t="str">
        <f t="shared" si="86"/>
        <v>--</v>
      </c>
      <c r="M289" s="50" t="str">
        <f t="shared" si="95"/>
        <v>--</v>
      </c>
      <c r="N289" s="50" t="str">
        <f t="shared" si="84"/>
        <v>--</v>
      </c>
      <c r="O289" s="50" t="str">
        <f t="shared" si="83"/>
        <v>--</v>
      </c>
      <c r="P289" s="50" t="str">
        <f t="shared" si="85"/>
        <v>--</v>
      </c>
      <c r="Q289" s="60" t="s">
        <v>24</v>
      </c>
      <c r="R289" s="11"/>
      <c r="S289" s="20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</row>
    <row r="290" spans="1:221" ht="9" customHeight="1" x14ac:dyDescent="0.2">
      <c r="A290" s="55" t="s">
        <v>355</v>
      </c>
      <c r="B290" s="3"/>
      <c r="D290" s="2">
        <v>198</v>
      </c>
      <c r="E290" s="2">
        <v>0</v>
      </c>
      <c r="F290" s="2">
        <v>29.13</v>
      </c>
      <c r="G290" s="2">
        <v>8.2100000000000009</v>
      </c>
      <c r="H290" s="2">
        <f t="shared" si="88"/>
        <v>0</v>
      </c>
      <c r="I290" s="2">
        <f t="shared" si="89"/>
        <v>0</v>
      </c>
      <c r="J290" s="2">
        <f t="shared" si="90"/>
        <v>0</v>
      </c>
      <c r="K290" s="52" t="str">
        <f t="shared" si="87"/>
        <v xml:space="preserve"> </v>
      </c>
      <c r="L290" s="50" t="str">
        <f t="shared" si="86"/>
        <v>--</v>
      </c>
      <c r="M290" s="50" t="str">
        <f t="shared" si="95"/>
        <v>--</v>
      </c>
      <c r="N290" s="50" t="str">
        <f t="shared" si="84"/>
        <v>--</v>
      </c>
      <c r="O290" s="50" t="str">
        <f t="shared" si="83"/>
        <v>--</v>
      </c>
      <c r="P290" s="50" t="str">
        <f t="shared" si="85"/>
        <v>--</v>
      </c>
      <c r="Q290" s="60" t="s">
        <v>24</v>
      </c>
      <c r="R290" s="11"/>
      <c r="S290" s="59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</row>
    <row r="291" spans="1:221" ht="9" customHeight="1" x14ac:dyDescent="0.2">
      <c r="A291" s="55" t="s">
        <v>212</v>
      </c>
      <c r="B291" s="3"/>
      <c r="D291" s="2">
        <v>116</v>
      </c>
      <c r="E291" s="2">
        <v>0</v>
      </c>
      <c r="F291" s="2">
        <v>25.51</v>
      </c>
      <c r="G291" s="2">
        <v>0.82</v>
      </c>
      <c r="H291" s="2">
        <f t="shared" ref="H291" si="96">IF(ISNUMBER(C291),((C291*R291)/100)*E291,(R291/100)*E291)</f>
        <v>0</v>
      </c>
      <c r="I291" s="2">
        <f t="shared" ref="I291" si="97">IF(ISNUMBER(C291),((C291*R291)/100)*F291,(R291/100)*F291)</f>
        <v>0</v>
      </c>
      <c r="J291" s="2">
        <f t="shared" ref="J291" si="98">IF(ISNUMBER(C291),((C291*R291)/100)*G291,(R291/100)*G291)</f>
        <v>0</v>
      </c>
      <c r="K291" s="52" t="str">
        <f t="shared" si="87"/>
        <v xml:space="preserve"> </v>
      </c>
      <c r="L291" s="50" t="str">
        <f t="shared" si="86"/>
        <v>--</v>
      </c>
      <c r="M291" s="50" t="str">
        <f t="shared" si="95"/>
        <v>--</v>
      </c>
      <c r="N291" s="50" t="str">
        <f t="shared" si="84"/>
        <v>--</v>
      </c>
      <c r="O291" s="50" t="str">
        <f t="shared" si="83"/>
        <v>--</v>
      </c>
      <c r="P291" s="50" t="str">
        <f t="shared" si="85"/>
        <v>--</v>
      </c>
      <c r="Q291" s="60" t="s">
        <v>24</v>
      </c>
      <c r="R291" s="11"/>
      <c r="S291" s="59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</row>
    <row r="292" spans="1:221" ht="9" customHeight="1" x14ac:dyDescent="0.2">
      <c r="A292" s="55" t="s">
        <v>215</v>
      </c>
      <c r="B292" s="3"/>
      <c r="D292" s="2">
        <v>156</v>
      </c>
      <c r="E292" s="2">
        <v>1</v>
      </c>
      <c r="F292" s="2">
        <v>13</v>
      </c>
      <c r="G292" s="2">
        <v>11</v>
      </c>
      <c r="H292" s="2">
        <f t="shared" si="88"/>
        <v>0</v>
      </c>
      <c r="I292" s="2">
        <f t="shared" si="89"/>
        <v>0</v>
      </c>
      <c r="J292" s="2">
        <f t="shared" si="90"/>
        <v>0</v>
      </c>
      <c r="K292" s="52" t="str">
        <f t="shared" si="87"/>
        <v xml:space="preserve"> </v>
      </c>
      <c r="L292" s="50" t="str">
        <f t="shared" si="86"/>
        <v>--</v>
      </c>
      <c r="M292" s="50" t="str">
        <f t="shared" si="95"/>
        <v>--</v>
      </c>
      <c r="N292" s="50" t="str">
        <f t="shared" si="84"/>
        <v>--</v>
      </c>
      <c r="O292" s="50" t="str">
        <f t="shared" si="83"/>
        <v>--</v>
      </c>
      <c r="P292" s="50" t="str">
        <f t="shared" si="85"/>
        <v>--</v>
      </c>
      <c r="Q292" s="60" t="s">
        <v>24</v>
      </c>
      <c r="R292" s="11"/>
      <c r="S292" s="20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</row>
    <row r="293" spans="1:221" ht="9" customHeight="1" x14ac:dyDescent="0.2">
      <c r="A293" s="55" t="s">
        <v>216</v>
      </c>
      <c r="B293" s="3" t="s">
        <v>217</v>
      </c>
      <c r="C293" s="2">
        <v>56</v>
      </c>
      <c r="D293" s="2">
        <v>156</v>
      </c>
      <c r="E293" s="2">
        <v>1</v>
      </c>
      <c r="F293" s="2">
        <v>13</v>
      </c>
      <c r="G293" s="2">
        <v>11</v>
      </c>
      <c r="H293" s="2">
        <f t="shared" si="88"/>
        <v>0</v>
      </c>
      <c r="I293" s="2">
        <f t="shared" si="89"/>
        <v>0</v>
      </c>
      <c r="J293" s="2">
        <f t="shared" si="90"/>
        <v>0</v>
      </c>
      <c r="K293" s="52" t="str">
        <f t="shared" si="87"/>
        <v xml:space="preserve"> </v>
      </c>
      <c r="L293" s="50" t="str">
        <f t="shared" si="86"/>
        <v>--</v>
      </c>
      <c r="M293" s="50" t="str">
        <f t="shared" si="95"/>
        <v>--</v>
      </c>
      <c r="N293" s="50" t="str">
        <f t="shared" si="84"/>
        <v>--</v>
      </c>
      <c r="O293" s="50" t="str">
        <f t="shared" ref="O293:O318" si="99">IF(ISNUMBER($R293),IF(OR($Q293="*",$Q293="s",$Q293="l",$Q293="°",$Q293="c"),$I293,"--"),"--")</f>
        <v>--</v>
      </c>
      <c r="P293" s="50" t="str">
        <f t="shared" si="85"/>
        <v>--</v>
      </c>
      <c r="Q293" s="60" t="s">
        <v>24</v>
      </c>
      <c r="R293" s="11"/>
      <c r="S293" s="59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</row>
    <row r="294" spans="1:221" ht="9" customHeight="1" x14ac:dyDescent="0.2">
      <c r="A294" s="55" t="s">
        <v>218</v>
      </c>
      <c r="B294" s="3"/>
      <c r="D294" s="2">
        <v>40</v>
      </c>
      <c r="E294" s="2">
        <v>0.8</v>
      </c>
      <c r="F294" s="2">
        <v>10.9</v>
      </c>
      <c r="G294" s="2">
        <v>0</v>
      </c>
      <c r="H294" s="2">
        <f t="shared" si="88"/>
        <v>0</v>
      </c>
      <c r="I294" s="2">
        <f t="shared" si="89"/>
        <v>0</v>
      </c>
      <c r="J294" s="2">
        <f t="shared" si="90"/>
        <v>0</v>
      </c>
      <c r="K294" s="52" t="str">
        <f t="shared" si="87"/>
        <v xml:space="preserve"> </v>
      </c>
      <c r="L294" s="50" t="str">
        <f t="shared" si="86"/>
        <v>--</v>
      </c>
      <c r="M294" s="50" t="str">
        <f t="shared" si="95"/>
        <v>--</v>
      </c>
      <c r="N294" s="50" t="str">
        <f t="shared" si="84"/>
        <v>--</v>
      </c>
      <c r="O294" s="50" t="str">
        <f t="shared" si="99"/>
        <v>--</v>
      </c>
      <c r="P294" s="50" t="str">
        <f t="shared" si="85"/>
        <v>--</v>
      </c>
      <c r="Q294" s="60" t="s">
        <v>24</v>
      </c>
      <c r="R294" s="11"/>
      <c r="S294" s="20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</row>
    <row r="295" spans="1:221" ht="9" customHeight="1" x14ac:dyDescent="0.2">
      <c r="A295" s="55" t="s">
        <v>219</v>
      </c>
      <c r="B295" s="3" t="s">
        <v>220</v>
      </c>
      <c r="C295" s="2">
        <v>46</v>
      </c>
      <c r="D295" s="2">
        <v>40</v>
      </c>
      <c r="E295" s="2">
        <v>0.8</v>
      </c>
      <c r="F295" s="2">
        <v>10.9</v>
      </c>
      <c r="G295" s="2">
        <v>0</v>
      </c>
      <c r="H295" s="2">
        <f t="shared" si="88"/>
        <v>0</v>
      </c>
      <c r="I295" s="2">
        <f t="shared" si="89"/>
        <v>0</v>
      </c>
      <c r="J295" s="2">
        <f t="shared" si="90"/>
        <v>0</v>
      </c>
      <c r="K295" s="52" t="str">
        <f t="shared" si="87"/>
        <v xml:space="preserve"> </v>
      </c>
      <c r="L295" s="50" t="str">
        <f t="shared" si="86"/>
        <v>--</v>
      </c>
      <c r="M295" s="50" t="str">
        <f t="shared" si="95"/>
        <v>--</v>
      </c>
      <c r="N295" s="50" t="str">
        <f t="shared" si="84"/>
        <v>--</v>
      </c>
      <c r="O295" s="50" t="str">
        <f t="shared" si="99"/>
        <v>--</v>
      </c>
      <c r="P295" s="50" t="str">
        <f t="shared" si="85"/>
        <v>--</v>
      </c>
      <c r="Q295" s="60" t="s">
        <v>24</v>
      </c>
      <c r="R295" s="11"/>
      <c r="S295" s="59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</row>
    <row r="296" spans="1:221" ht="9" customHeight="1" x14ac:dyDescent="0.2">
      <c r="A296" s="55" t="s">
        <v>221</v>
      </c>
      <c r="B296" s="3"/>
      <c r="D296" s="2">
        <v>320</v>
      </c>
      <c r="E296" s="2">
        <v>0.7</v>
      </c>
      <c r="F296" s="2">
        <v>16.3</v>
      </c>
      <c r="G296" s="2">
        <v>31.9</v>
      </c>
      <c r="H296" s="2">
        <f t="shared" si="88"/>
        <v>0</v>
      </c>
      <c r="I296" s="2">
        <f t="shared" si="89"/>
        <v>0</v>
      </c>
      <c r="J296" s="2">
        <f t="shared" si="90"/>
        <v>0</v>
      </c>
      <c r="K296" s="52" t="str">
        <f t="shared" si="87"/>
        <v xml:space="preserve"> </v>
      </c>
      <c r="L296" s="50" t="str">
        <f t="shared" si="86"/>
        <v>--</v>
      </c>
      <c r="M296" s="50" t="str">
        <f t="shared" si="95"/>
        <v>--</v>
      </c>
      <c r="N296" s="50" t="str">
        <f t="shared" ref="N296:N318" si="100">IF(ISNUMBER($R296),IF(OR($Q296="*",$Q296="s",$Q296="l",$Q296="°"),$I296,"--"),"--")</f>
        <v>--</v>
      </c>
      <c r="O296" s="50" t="str">
        <f t="shared" si="99"/>
        <v>--</v>
      </c>
      <c r="P296" s="50" t="str">
        <f t="shared" ref="P296:P318" si="101">IF(ISNUMBER($R296),IF($Q296="s",$I296,"--"),"--")</f>
        <v>--</v>
      </c>
      <c r="Q296" s="60"/>
      <c r="R296" s="11"/>
      <c r="S296" s="20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</row>
    <row r="297" spans="1:221" ht="9" customHeight="1" x14ac:dyDescent="0.2">
      <c r="A297" s="55" t="s">
        <v>244</v>
      </c>
      <c r="B297" s="3" t="s">
        <v>245</v>
      </c>
      <c r="C297" s="2">
        <v>16</v>
      </c>
      <c r="D297" s="2">
        <v>320</v>
      </c>
      <c r="E297" s="2">
        <v>0.7</v>
      </c>
      <c r="F297" s="2">
        <v>16.3</v>
      </c>
      <c r="G297" s="2">
        <v>31.9</v>
      </c>
      <c r="H297" s="2">
        <f t="shared" si="88"/>
        <v>0</v>
      </c>
      <c r="I297" s="2">
        <f t="shared" si="89"/>
        <v>0</v>
      </c>
      <c r="J297" s="2">
        <f t="shared" si="90"/>
        <v>0</v>
      </c>
      <c r="K297" s="52" t="str">
        <f t="shared" si="87"/>
        <v xml:space="preserve"> </v>
      </c>
      <c r="L297" s="50" t="str">
        <f t="shared" si="86"/>
        <v>--</v>
      </c>
      <c r="M297" s="50" t="str">
        <f t="shared" si="95"/>
        <v>--</v>
      </c>
      <c r="N297" s="50" t="str">
        <f t="shared" si="100"/>
        <v>--</v>
      </c>
      <c r="O297" s="50" t="str">
        <f t="shared" si="99"/>
        <v>--</v>
      </c>
      <c r="P297" s="50" t="str">
        <f t="shared" si="101"/>
        <v>--</v>
      </c>
      <c r="Q297" s="60"/>
      <c r="R297" s="11"/>
      <c r="S297" s="20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</row>
    <row r="298" spans="1:221" ht="9" customHeight="1" x14ac:dyDescent="0.2">
      <c r="A298" s="55" t="s">
        <v>222</v>
      </c>
      <c r="B298" s="3"/>
      <c r="D298" s="2">
        <v>54</v>
      </c>
      <c r="E298" s="2">
        <v>13.5</v>
      </c>
      <c r="F298" s="2">
        <v>0.5</v>
      </c>
      <c r="G298" s="2">
        <v>0.1</v>
      </c>
      <c r="H298" s="2">
        <f t="shared" si="88"/>
        <v>0</v>
      </c>
      <c r="I298" s="2">
        <f t="shared" si="89"/>
        <v>0</v>
      </c>
      <c r="J298" s="2">
        <f t="shared" si="90"/>
        <v>0</v>
      </c>
      <c r="K298" s="52" t="str">
        <f t="shared" si="87"/>
        <v xml:space="preserve"> </v>
      </c>
      <c r="L298" s="50" t="str">
        <f t="shared" si="86"/>
        <v>--</v>
      </c>
      <c r="M298" s="50" t="str">
        <f t="shared" si="95"/>
        <v>--</v>
      </c>
      <c r="N298" s="50" t="str">
        <f t="shared" si="100"/>
        <v>--</v>
      </c>
      <c r="O298" s="50" t="str">
        <f t="shared" si="99"/>
        <v>--</v>
      </c>
      <c r="P298" s="50" t="str">
        <f t="shared" si="101"/>
        <v>--</v>
      </c>
      <c r="Q298" s="60"/>
      <c r="R298" s="11"/>
      <c r="S298" s="20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</row>
    <row r="299" spans="1:221" ht="9" customHeight="1" x14ac:dyDescent="0.2">
      <c r="A299" s="55" t="s">
        <v>223</v>
      </c>
      <c r="B299" s="73"/>
      <c r="D299" s="2">
        <v>246</v>
      </c>
      <c r="E299" s="2">
        <v>63.4</v>
      </c>
      <c r="F299" s="2">
        <v>1.1000000000000001</v>
      </c>
      <c r="G299" s="2">
        <v>0</v>
      </c>
      <c r="H299" s="2">
        <f t="shared" si="88"/>
        <v>0</v>
      </c>
      <c r="I299" s="2">
        <f t="shared" si="89"/>
        <v>0</v>
      </c>
      <c r="J299" s="2">
        <f t="shared" si="90"/>
        <v>0</v>
      </c>
      <c r="K299" s="52" t="str">
        <f t="shared" si="87"/>
        <v xml:space="preserve"> </v>
      </c>
      <c r="L299" s="50" t="str">
        <f t="shared" si="86"/>
        <v>--</v>
      </c>
      <c r="M299" s="50" t="str">
        <f t="shared" si="95"/>
        <v>--</v>
      </c>
      <c r="N299" s="50" t="str">
        <f t="shared" si="100"/>
        <v>--</v>
      </c>
      <c r="O299" s="50" t="str">
        <f t="shared" si="99"/>
        <v>--</v>
      </c>
      <c r="P299" s="50" t="str">
        <f t="shared" si="101"/>
        <v>--</v>
      </c>
      <c r="Q299" s="60"/>
      <c r="R299" s="11"/>
      <c r="S299" s="20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</row>
    <row r="300" spans="1:221" ht="9" customHeight="1" x14ac:dyDescent="0.2">
      <c r="A300" s="55" t="s">
        <v>224</v>
      </c>
      <c r="B300" s="73"/>
      <c r="D300" s="2">
        <v>74</v>
      </c>
      <c r="E300" s="2">
        <v>23.5</v>
      </c>
      <c r="F300" s="2">
        <v>0.5</v>
      </c>
      <c r="G300" s="2">
        <v>0.1</v>
      </c>
      <c r="H300" s="2">
        <f t="shared" si="88"/>
        <v>0</v>
      </c>
      <c r="I300" s="2">
        <f t="shared" si="89"/>
        <v>0</v>
      </c>
      <c r="J300" s="2">
        <f t="shared" si="90"/>
        <v>0</v>
      </c>
      <c r="K300" s="52" t="str">
        <f t="shared" si="87"/>
        <v xml:space="preserve"> </v>
      </c>
      <c r="L300" s="50" t="str">
        <f t="shared" si="86"/>
        <v>--</v>
      </c>
      <c r="M300" s="50" t="str">
        <f t="shared" si="95"/>
        <v>--</v>
      </c>
      <c r="N300" s="50" t="str">
        <f t="shared" si="100"/>
        <v>--</v>
      </c>
      <c r="O300" s="50" t="str">
        <f t="shared" si="99"/>
        <v>--</v>
      </c>
      <c r="P300" s="50" t="str">
        <f t="shared" si="101"/>
        <v>--</v>
      </c>
      <c r="Q300" s="60"/>
      <c r="R300" s="11"/>
      <c r="S300" s="20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</row>
    <row r="301" spans="1:221" ht="9" customHeight="1" x14ac:dyDescent="0.2">
      <c r="A301" s="55" t="s">
        <v>298</v>
      </c>
      <c r="B301" s="3"/>
      <c r="D301" s="2">
        <v>283</v>
      </c>
      <c r="E301" s="2">
        <v>72</v>
      </c>
      <c r="F301" s="2">
        <v>1.9</v>
      </c>
      <c r="G301" s="2">
        <v>0.6</v>
      </c>
      <c r="H301" s="2">
        <f t="shared" si="88"/>
        <v>0</v>
      </c>
      <c r="I301" s="2">
        <f t="shared" si="89"/>
        <v>0</v>
      </c>
      <c r="J301" s="2">
        <f t="shared" si="90"/>
        <v>0</v>
      </c>
      <c r="K301" s="52" t="str">
        <f t="shared" si="87"/>
        <v xml:space="preserve"> </v>
      </c>
      <c r="L301" s="50" t="str">
        <f t="shared" si="86"/>
        <v>--</v>
      </c>
      <c r="M301" s="50" t="str">
        <f t="shared" si="95"/>
        <v>--</v>
      </c>
      <c r="N301" s="50" t="str">
        <f t="shared" si="100"/>
        <v>--</v>
      </c>
      <c r="O301" s="50" t="str">
        <f t="shared" si="99"/>
        <v>--</v>
      </c>
      <c r="P301" s="50" t="str">
        <f t="shared" si="101"/>
        <v>--</v>
      </c>
      <c r="Q301" s="60"/>
      <c r="R301" s="11"/>
      <c r="S301" s="20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</row>
    <row r="302" spans="1:221" ht="9" customHeight="1" x14ac:dyDescent="0.2">
      <c r="A302" s="55" t="s">
        <v>225</v>
      </c>
      <c r="B302" s="3"/>
      <c r="D302" s="2">
        <v>24</v>
      </c>
      <c r="E302" s="2">
        <v>3.2</v>
      </c>
      <c r="F302" s="2">
        <v>1.8</v>
      </c>
      <c r="G302" s="2">
        <v>0.5</v>
      </c>
      <c r="H302" s="2">
        <f t="shared" si="88"/>
        <v>0</v>
      </c>
      <c r="I302" s="2">
        <f t="shared" si="89"/>
        <v>0</v>
      </c>
      <c r="J302" s="2">
        <f t="shared" si="90"/>
        <v>0</v>
      </c>
      <c r="K302" s="52" t="str">
        <f t="shared" si="87"/>
        <v xml:space="preserve"> </v>
      </c>
      <c r="L302" s="50" t="str">
        <f t="shared" si="86"/>
        <v>--</v>
      </c>
      <c r="M302" s="50" t="str">
        <f t="shared" si="95"/>
        <v>--</v>
      </c>
      <c r="N302" s="50" t="str">
        <f t="shared" si="100"/>
        <v>--</v>
      </c>
      <c r="O302" s="50" t="str">
        <f t="shared" si="99"/>
        <v>--</v>
      </c>
      <c r="P302" s="50" t="str">
        <f t="shared" si="101"/>
        <v>--</v>
      </c>
      <c r="Q302" s="60"/>
      <c r="R302" s="11"/>
      <c r="S302" s="20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</row>
    <row r="303" spans="1:221" ht="9" customHeight="1" x14ac:dyDescent="0.2">
      <c r="A303" s="55" t="s">
        <v>226</v>
      </c>
      <c r="B303" s="3"/>
      <c r="D303" s="2">
        <v>22</v>
      </c>
      <c r="E303" s="2">
        <v>2.5</v>
      </c>
      <c r="F303" s="2">
        <v>2</v>
      </c>
      <c r="G303" s="2">
        <v>0.1</v>
      </c>
      <c r="H303" s="2">
        <f t="shared" si="88"/>
        <v>0</v>
      </c>
      <c r="I303" s="2">
        <f t="shared" si="89"/>
        <v>0</v>
      </c>
      <c r="J303" s="2">
        <f t="shared" si="90"/>
        <v>0</v>
      </c>
      <c r="K303" s="52" t="str">
        <f t="shared" si="87"/>
        <v xml:space="preserve"> </v>
      </c>
      <c r="L303" s="50" t="str">
        <f t="shared" si="86"/>
        <v>--</v>
      </c>
      <c r="M303" s="50" t="str">
        <f t="shared" si="95"/>
        <v>--</v>
      </c>
      <c r="N303" s="50" t="str">
        <f t="shared" si="100"/>
        <v>--</v>
      </c>
      <c r="O303" s="50" t="str">
        <f t="shared" si="99"/>
        <v>--</v>
      </c>
      <c r="P303" s="50" t="str">
        <f t="shared" si="101"/>
        <v>--</v>
      </c>
      <c r="Q303" s="60"/>
      <c r="R303" s="11"/>
      <c r="S303" s="26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</row>
    <row r="304" spans="1:221" ht="9" customHeight="1" x14ac:dyDescent="0.2">
      <c r="A304" s="55" t="s">
        <v>227</v>
      </c>
      <c r="B304" s="3"/>
      <c r="D304" s="2">
        <v>75</v>
      </c>
      <c r="E304" s="2">
        <v>0.1</v>
      </c>
      <c r="F304" s="2">
        <v>0.1</v>
      </c>
      <c r="G304" s="2">
        <v>0</v>
      </c>
      <c r="H304" s="2">
        <f t="shared" si="88"/>
        <v>0</v>
      </c>
      <c r="I304" s="2">
        <f t="shared" si="89"/>
        <v>0</v>
      </c>
      <c r="J304" s="2">
        <f t="shared" si="90"/>
        <v>0</v>
      </c>
      <c r="K304" s="52" t="str">
        <f t="shared" si="87"/>
        <v xml:space="preserve"> </v>
      </c>
      <c r="L304" s="50" t="str">
        <f t="shared" ref="L304:L318" si="102">IF(ISNUMBER($R304),IF($Q304="*",$I304,"--"),"--")</f>
        <v>--</v>
      </c>
      <c r="M304" s="50" t="str">
        <f t="shared" si="95"/>
        <v>--</v>
      </c>
      <c r="N304" s="50" t="str">
        <f t="shared" si="100"/>
        <v>--</v>
      </c>
      <c r="O304" s="50" t="str">
        <f t="shared" si="99"/>
        <v>--</v>
      </c>
      <c r="P304" s="50" t="str">
        <f t="shared" si="101"/>
        <v>--</v>
      </c>
      <c r="Q304" s="60"/>
      <c r="R304" s="11"/>
      <c r="S304" s="26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</row>
    <row r="305" spans="1:221" ht="9" customHeight="1" x14ac:dyDescent="0.2">
      <c r="A305" s="55" t="s">
        <v>228</v>
      </c>
      <c r="B305" s="3"/>
      <c r="D305" s="2">
        <v>91</v>
      </c>
      <c r="E305" s="2">
        <v>3.5</v>
      </c>
      <c r="F305" s="2">
        <v>7.5</v>
      </c>
      <c r="G305" s="2">
        <v>5.2</v>
      </c>
      <c r="H305" s="2">
        <f t="shared" si="88"/>
        <v>0</v>
      </c>
      <c r="I305" s="2">
        <f t="shared" si="89"/>
        <v>0</v>
      </c>
      <c r="J305" s="2">
        <f t="shared" si="90"/>
        <v>0</v>
      </c>
      <c r="K305" s="52" t="str">
        <f t="shared" ref="K305:K314" si="103">IF(ISNUMBER(R305),IF(ISNUMBER(C305),((C305*R305)/100)*D305,(R305/100)*D305)," ")</f>
        <v xml:space="preserve"> </v>
      </c>
      <c r="L305" s="50" t="str">
        <f t="shared" si="102"/>
        <v>--</v>
      </c>
      <c r="M305" s="50" t="str">
        <f t="shared" si="95"/>
        <v>--</v>
      </c>
      <c r="N305" s="50" t="str">
        <f t="shared" si="100"/>
        <v>--</v>
      </c>
      <c r="O305" s="50" t="str">
        <f t="shared" si="99"/>
        <v>--</v>
      </c>
      <c r="P305" s="50" t="str">
        <f t="shared" si="101"/>
        <v>--</v>
      </c>
      <c r="Q305" s="60" t="s">
        <v>24</v>
      </c>
      <c r="R305" s="11"/>
      <c r="S305" s="20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</row>
    <row r="306" spans="1:221" ht="9" customHeight="1" x14ac:dyDescent="0.2">
      <c r="A306" s="55" t="s">
        <v>305</v>
      </c>
      <c r="B306" s="3"/>
      <c r="D306" s="2">
        <v>439</v>
      </c>
      <c r="E306" s="2">
        <v>73.5</v>
      </c>
      <c r="F306" s="2">
        <v>7.1</v>
      </c>
      <c r="G306" s="2">
        <v>15</v>
      </c>
      <c r="H306" s="2">
        <f t="shared" si="88"/>
        <v>0</v>
      </c>
      <c r="I306" s="2">
        <f t="shared" si="89"/>
        <v>0</v>
      </c>
      <c r="J306" s="2">
        <f t="shared" si="90"/>
        <v>0</v>
      </c>
      <c r="K306" s="52" t="str">
        <f t="shared" si="103"/>
        <v xml:space="preserve"> </v>
      </c>
      <c r="L306" s="50" t="str">
        <f t="shared" si="102"/>
        <v>--</v>
      </c>
      <c r="M306" s="50" t="str">
        <f t="shared" si="95"/>
        <v>--</v>
      </c>
      <c r="N306" s="50" t="str">
        <f t="shared" si="100"/>
        <v>--</v>
      </c>
      <c r="O306" s="50" t="str">
        <f t="shared" si="99"/>
        <v>--</v>
      </c>
      <c r="P306" s="50" t="str">
        <f t="shared" si="101"/>
        <v>--</v>
      </c>
      <c r="Q306" s="60" t="s">
        <v>342</v>
      </c>
      <c r="R306" s="11"/>
      <c r="S306" s="20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</row>
    <row r="307" spans="1:221" ht="9" customHeight="1" x14ac:dyDescent="0.2">
      <c r="A307" s="55" t="s">
        <v>229</v>
      </c>
      <c r="B307" s="3"/>
      <c r="D307" s="2">
        <v>64</v>
      </c>
      <c r="E307" s="2">
        <v>4.3</v>
      </c>
      <c r="F307" s="2">
        <v>3.8</v>
      </c>
      <c r="G307" s="2">
        <v>3.6</v>
      </c>
      <c r="H307" s="2">
        <f t="shared" si="88"/>
        <v>0</v>
      </c>
      <c r="I307" s="2">
        <f t="shared" si="89"/>
        <v>0</v>
      </c>
      <c r="J307" s="2">
        <f t="shared" si="90"/>
        <v>0</v>
      </c>
      <c r="K307" s="52" t="str">
        <f t="shared" si="103"/>
        <v xml:space="preserve"> </v>
      </c>
      <c r="L307" s="50" t="str">
        <f t="shared" si="102"/>
        <v>--</v>
      </c>
      <c r="M307" s="50" t="str">
        <f t="shared" si="95"/>
        <v>--</v>
      </c>
      <c r="N307" s="50" t="str">
        <f t="shared" si="100"/>
        <v>--</v>
      </c>
      <c r="O307" s="50" t="str">
        <f t="shared" si="99"/>
        <v>--</v>
      </c>
      <c r="P307" s="50" t="str">
        <f t="shared" si="101"/>
        <v>--</v>
      </c>
      <c r="Q307" s="60" t="s">
        <v>24</v>
      </c>
      <c r="R307" s="11"/>
      <c r="S307" s="59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</row>
    <row r="308" spans="1:221" ht="9" customHeight="1" x14ac:dyDescent="0.2">
      <c r="A308" s="55" t="s">
        <v>230</v>
      </c>
      <c r="B308" s="3"/>
      <c r="D308" s="2">
        <v>40</v>
      </c>
      <c r="E308" s="2">
        <v>3.8</v>
      </c>
      <c r="F308" s="2">
        <v>3.4</v>
      </c>
      <c r="G308" s="2">
        <v>1.7</v>
      </c>
      <c r="H308" s="2">
        <f t="shared" si="88"/>
        <v>0</v>
      </c>
      <c r="I308" s="2">
        <f t="shared" si="89"/>
        <v>0</v>
      </c>
      <c r="J308" s="2">
        <f t="shared" si="90"/>
        <v>0</v>
      </c>
      <c r="K308" s="52" t="str">
        <f t="shared" si="103"/>
        <v xml:space="preserve"> </v>
      </c>
      <c r="L308" s="50" t="str">
        <f t="shared" si="102"/>
        <v>--</v>
      </c>
      <c r="M308" s="50" t="str">
        <f t="shared" si="95"/>
        <v>--</v>
      </c>
      <c r="N308" s="50" t="str">
        <f t="shared" si="100"/>
        <v>--</v>
      </c>
      <c r="O308" s="50" t="str">
        <f t="shared" si="99"/>
        <v>--</v>
      </c>
      <c r="P308" s="50" t="str">
        <f t="shared" si="101"/>
        <v>--</v>
      </c>
      <c r="Q308" s="60" t="s">
        <v>24</v>
      </c>
      <c r="R308" s="11"/>
      <c r="S308" s="20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</row>
    <row r="309" spans="1:221" ht="9" customHeight="1" x14ac:dyDescent="0.2">
      <c r="A309" s="55" t="s">
        <v>231</v>
      </c>
      <c r="B309" s="3"/>
      <c r="D309" s="2">
        <v>36</v>
      </c>
      <c r="E309" s="2">
        <v>4</v>
      </c>
      <c r="F309" s="2">
        <v>3.3</v>
      </c>
      <c r="G309" s="2">
        <v>0.9</v>
      </c>
      <c r="H309" s="2">
        <f t="shared" si="88"/>
        <v>0</v>
      </c>
      <c r="I309" s="2">
        <f t="shared" si="89"/>
        <v>0</v>
      </c>
      <c r="J309" s="2">
        <f t="shared" si="90"/>
        <v>0</v>
      </c>
      <c r="K309" s="52" t="str">
        <f t="shared" si="103"/>
        <v xml:space="preserve"> </v>
      </c>
      <c r="L309" s="50" t="str">
        <f t="shared" si="102"/>
        <v>--</v>
      </c>
      <c r="M309" s="50" t="str">
        <f t="shared" si="95"/>
        <v>--</v>
      </c>
      <c r="N309" s="50" t="str">
        <f t="shared" si="100"/>
        <v>--</v>
      </c>
      <c r="O309" s="50" t="str">
        <f t="shared" si="99"/>
        <v>--</v>
      </c>
      <c r="P309" s="50" t="str">
        <f t="shared" si="101"/>
        <v>--</v>
      </c>
      <c r="Q309" s="60" t="s">
        <v>24</v>
      </c>
      <c r="R309" s="11"/>
      <c r="S309" s="59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</row>
    <row r="310" spans="1:221" ht="9" customHeight="1" x14ac:dyDescent="0.2">
      <c r="A310" s="55" t="s">
        <v>232</v>
      </c>
      <c r="B310" s="3" t="s">
        <v>70</v>
      </c>
      <c r="C310" s="2">
        <v>6</v>
      </c>
      <c r="D310" s="2">
        <v>36</v>
      </c>
      <c r="E310" s="2">
        <v>4</v>
      </c>
      <c r="F310" s="2">
        <v>3.3</v>
      </c>
      <c r="G310" s="2">
        <v>0.9</v>
      </c>
      <c r="H310" s="2">
        <f t="shared" si="88"/>
        <v>0</v>
      </c>
      <c r="I310" s="2">
        <f t="shared" si="89"/>
        <v>0</v>
      </c>
      <c r="J310" s="2">
        <f t="shared" si="90"/>
        <v>0</v>
      </c>
      <c r="K310" s="52" t="str">
        <f t="shared" si="103"/>
        <v xml:space="preserve"> </v>
      </c>
      <c r="L310" s="50" t="str">
        <f t="shared" si="102"/>
        <v>--</v>
      </c>
      <c r="M310" s="50" t="str">
        <f t="shared" si="95"/>
        <v>--</v>
      </c>
      <c r="N310" s="50" t="str">
        <f t="shared" si="100"/>
        <v>--</v>
      </c>
      <c r="O310" s="50" t="str">
        <f t="shared" si="99"/>
        <v>--</v>
      </c>
      <c r="P310" s="50" t="str">
        <f t="shared" si="101"/>
        <v>--</v>
      </c>
      <c r="Q310" s="60" t="s">
        <v>24</v>
      </c>
      <c r="R310" s="11"/>
      <c r="S310" s="26"/>
      <c r="T310" s="44"/>
      <c r="U310" s="44"/>
      <c r="V310" s="44"/>
      <c r="W310" s="44"/>
      <c r="X310" s="44"/>
      <c r="Y310" s="44"/>
      <c r="Z310" s="44"/>
      <c r="AA310" s="44"/>
      <c r="AB310" s="44"/>
      <c r="AL310" s="74"/>
      <c r="AM310" s="74"/>
    </row>
    <row r="311" spans="1:221" ht="9" customHeight="1" x14ac:dyDescent="0.2">
      <c r="A311" s="55" t="s">
        <v>233</v>
      </c>
      <c r="B311" s="3"/>
      <c r="C311" s="2">
        <v>355</v>
      </c>
      <c r="D311" s="2">
        <f>35*(230/355)+40*(125/355)</f>
        <v>36.760563380281688</v>
      </c>
      <c r="E311" s="2">
        <f>0.3*(230/355)+5*(125/355)</f>
        <v>1.9549295774647886</v>
      </c>
      <c r="F311" s="2">
        <f>3.7*(230/355)+40*(3.8/355)</f>
        <v>2.8253521126760566</v>
      </c>
      <c r="G311" s="2">
        <f>2.2*(230/355)+40*(0.8/355)</f>
        <v>1.5154929577464791</v>
      </c>
      <c r="H311" s="2">
        <f t="shared" si="88"/>
        <v>0</v>
      </c>
      <c r="I311" s="2">
        <f t="shared" si="89"/>
        <v>0</v>
      </c>
      <c r="J311" s="2">
        <f t="shared" si="90"/>
        <v>0</v>
      </c>
      <c r="K311" s="52" t="str">
        <f t="shared" si="103"/>
        <v xml:space="preserve"> </v>
      </c>
      <c r="L311" s="50" t="str">
        <f t="shared" si="102"/>
        <v>--</v>
      </c>
      <c r="M311" s="50" t="str">
        <f t="shared" si="95"/>
        <v>--</v>
      </c>
      <c r="N311" s="50" t="str">
        <f t="shared" si="100"/>
        <v>--</v>
      </c>
      <c r="O311" s="50" t="str">
        <f t="shared" si="99"/>
        <v>--</v>
      </c>
      <c r="P311" s="50" t="str">
        <f t="shared" si="101"/>
        <v>--</v>
      </c>
      <c r="Q311" s="60" t="s">
        <v>24</v>
      </c>
      <c r="R311" s="11"/>
      <c r="S311" s="26"/>
      <c r="T311" s="44"/>
      <c r="U311" s="44"/>
      <c r="V311" s="44"/>
      <c r="W311" s="44"/>
      <c r="X311" s="44"/>
      <c r="Y311" s="44"/>
      <c r="Z311" s="44"/>
      <c r="AA311" s="44"/>
      <c r="AB311" s="44"/>
      <c r="AL311" s="74"/>
      <c r="AM311" s="74"/>
    </row>
    <row r="312" spans="1:221" ht="9" customHeight="1" x14ac:dyDescent="0.2">
      <c r="A312" s="55" t="s">
        <v>234</v>
      </c>
      <c r="B312" s="3"/>
      <c r="D312" s="2">
        <v>83</v>
      </c>
      <c r="E312" s="2">
        <v>15</v>
      </c>
      <c r="F312" s="2">
        <v>3.5</v>
      </c>
      <c r="G312" s="2">
        <v>0.8</v>
      </c>
      <c r="H312" s="2">
        <f t="shared" si="88"/>
        <v>0</v>
      </c>
      <c r="I312" s="2">
        <f t="shared" si="89"/>
        <v>0</v>
      </c>
      <c r="J312" s="2">
        <f t="shared" si="90"/>
        <v>0</v>
      </c>
      <c r="K312" s="52" t="str">
        <f t="shared" si="103"/>
        <v xml:space="preserve"> </v>
      </c>
      <c r="L312" s="50" t="str">
        <f t="shared" si="102"/>
        <v>--</v>
      </c>
      <c r="M312" s="50" t="str">
        <f t="shared" si="95"/>
        <v>--</v>
      </c>
      <c r="N312" s="50" t="str">
        <f t="shared" si="100"/>
        <v>--</v>
      </c>
      <c r="O312" s="50" t="str">
        <f t="shared" si="99"/>
        <v>--</v>
      </c>
      <c r="P312" s="50" t="str">
        <f t="shared" si="101"/>
        <v>--</v>
      </c>
      <c r="Q312" s="60" t="s">
        <v>24</v>
      </c>
      <c r="R312" s="11"/>
      <c r="S312" s="20"/>
      <c r="T312" s="44"/>
      <c r="U312" s="44"/>
      <c r="V312" s="44"/>
      <c r="W312" s="44"/>
      <c r="X312" s="44"/>
      <c r="Y312" s="44"/>
      <c r="Z312" s="44"/>
      <c r="AA312" s="74"/>
      <c r="AB312" s="74"/>
      <c r="AL312" s="74"/>
      <c r="AM312" s="74"/>
    </row>
    <row r="313" spans="1:221" ht="9" customHeight="1" x14ac:dyDescent="0.2">
      <c r="A313" s="55" t="s">
        <v>291</v>
      </c>
      <c r="B313" s="3"/>
      <c r="D313" s="2">
        <v>339</v>
      </c>
      <c r="E313" s="2">
        <v>81</v>
      </c>
      <c r="F313" s="2">
        <v>1.3</v>
      </c>
      <c r="G313" s="2">
        <v>0.2</v>
      </c>
      <c r="H313" s="2">
        <f t="shared" si="88"/>
        <v>0</v>
      </c>
      <c r="I313" s="2">
        <f t="shared" si="89"/>
        <v>0</v>
      </c>
      <c r="J313" s="2">
        <f t="shared" si="90"/>
        <v>0</v>
      </c>
      <c r="K313" s="52" t="str">
        <f t="shared" si="103"/>
        <v xml:space="preserve"> </v>
      </c>
      <c r="L313" s="50" t="str">
        <f t="shared" si="102"/>
        <v>--</v>
      </c>
      <c r="M313" s="50" t="str">
        <f t="shared" si="95"/>
        <v>--</v>
      </c>
      <c r="N313" s="50" t="str">
        <f t="shared" si="100"/>
        <v>--</v>
      </c>
      <c r="O313" s="50" t="str">
        <f t="shared" si="99"/>
        <v>--</v>
      </c>
      <c r="P313" s="50" t="str">
        <f t="shared" si="101"/>
        <v>--</v>
      </c>
      <c r="Q313" s="60"/>
      <c r="R313" s="11"/>
      <c r="S313" s="20"/>
      <c r="T313" s="44"/>
      <c r="U313" s="44"/>
      <c r="V313" s="44"/>
      <c r="W313" s="44"/>
      <c r="X313" s="44"/>
      <c r="Y313" s="44"/>
      <c r="Z313" s="44"/>
      <c r="AA313" s="74"/>
      <c r="AB313" s="74"/>
      <c r="AL313" s="74"/>
      <c r="AM313" s="74"/>
    </row>
    <row r="314" spans="1:221" ht="9" customHeight="1" x14ac:dyDescent="0.2">
      <c r="A314" s="55" t="s">
        <v>235</v>
      </c>
      <c r="B314" s="3"/>
      <c r="D314" s="2">
        <v>15</v>
      </c>
      <c r="E314" s="2">
        <v>3.4</v>
      </c>
      <c r="F314" s="2">
        <v>0.6</v>
      </c>
      <c r="G314" s="2">
        <v>0</v>
      </c>
      <c r="H314" s="2">
        <f t="shared" si="88"/>
        <v>0</v>
      </c>
      <c r="I314" s="2">
        <f t="shared" si="89"/>
        <v>0</v>
      </c>
      <c r="J314" s="2">
        <f t="shared" si="90"/>
        <v>0</v>
      </c>
      <c r="K314" s="52" t="str">
        <f t="shared" si="103"/>
        <v xml:space="preserve"> </v>
      </c>
      <c r="L314" s="50" t="str">
        <f t="shared" si="102"/>
        <v>--</v>
      </c>
      <c r="M314" s="50" t="str">
        <f t="shared" si="95"/>
        <v>--</v>
      </c>
      <c r="N314" s="50" t="str">
        <f t="shared" si="100"/>
        <v>--</v>
      </c>
      <c r="O314" s="50" t="str">
        <f t="shared" si="99"/>
        <v>--</v>
      </c>
      <c r="P314" s="50" t="str">
        <f t="shared" si="101"/>
        <v>--</v>
      </c>
      <c r="Q314" s="60"/>
      <c r="R314" s="11"/>
      <c r="S314" s="59"/>
      <c r="T314" s="44"/>
      <c r="Z314" s="75"/>
      <c r="AA314" s="74"/>
      <c r="AB314" s="74"/>
      <c r="AL314" s="74"/>
      <c r="AM314" s="74"/>
    </row>
    <row r="315" spans="1:221" ht="9" customHeight="1" x14ac:dyDescent="0.2">
      <c r="A315" s="55" t="s">
        <v>236</v>
      </c>
      <c r="B315" s="3"/>
      <c r="D315" s="2">
        <v>12</v>
      </c>
      <c r="E315" s="2">
        <v>3.4</v>
      </c>
      <c r="F315" s="2">
        <v>0.6</v>
      </c>
      <c r="G315" s="2">
        <v>0</v>
      </c>
      <c r="H315" s="2">
        <f t="shared" ref="H315:H318" si="104">IF(ISNUMBER(C315),((C315*R315)/100)*E315,(R315/100)*E315)</f>
        <v>0</v>
      </c>
      <c r="I315" s="2">
        <f t="shared" ref="I315:I318" si="105">IF(ISNUMBER(C315),((C315*R315)/100)*F315,(R315/100)*F315)</f>
        <v>0</v>
      </c>
      <c r="J315" s="2">
        <f t="shared" ref="J315:J318" si="106">IF(ISNUMBER(C315),((C315*R315)/100)*G315,(R315/100)*G315)</f>
        <v>0</v>
      </c>
      <c r="K315" s="52" t="str">
        <f t="shared" ref="K315:K318" si="107">IF(ISNUMBER(R315),IF(ISNUMBER(C315),((C315*R315)/100)*D315,(R315/100)*D315)," ")</f>
        <v xml:space="preserve"> </v>
      </c>
      <c r="L315" s="50" t="str">
        <f t="shared" si="102"/>
        <v>--</v>
      </c>
      <c r="M315" s="50" t="str">
        <f t="shared" si="95"/>
        <v>--</v>
      </c>
      <c r="N315" s="50" t="str">
        <f t="shared" si="100"/>
        <v>--</v>
      </c>
      <c r="O315" s="50" t="str">
        <f t="shared" si="99"/>
        <v>--</v>
      </c>
      <c r="P315" s="50" t="str">
        <f t="shared" si="101"/>
        <v>--</v>
      </c>
      <c r="Q315" s="76"/>
      <c r="R315" s="11"/>
      <c r="T315" s="75"/>
      <c r="Z315" s="75"/>
      <c r="AA315" s="74"/>
      <c r="AB315" s="74"/>
      <c r="AL315" s="74"/>
      <c r="AM315" s="74"/>
    </row>
    <row r="316" spans="1:221" ht="9" customHeight="1" x14ac:dyDescent="0.2">
      <c r="A316" s="55" t="s">
        <v>237</v>
      </c>
      <c r="B316" s="3"/>
      <c r="D316" s="2">
        <v>651.48</v>
      </c>
      <c r="E316" s="2">
        <v>24</v>
      </c>
      <c r="F316" s="2">
        <v>18.7</v>
      </c>
      <c r="G316" s="2">
        <v>50.5</v>
      </c>
      <c r="H316" s="2">
        <f t="shared" si="104"/>
        <v>0</v>
      </c>
      <c r="I316" s="2">
        <f t="shared" si="105"/>
        <v>0</v>
      </c>
      <c r="J316" s="2">
        <f t="shared" si="106"/>
        <v>0</v>
      </c>
      <c r="K316" s="52" t="str">
        <f t="shared" si="107"/>
        <v xml:space="preserve"> </v>
      </c>
      <c r="L316" s="50" t="str">
        <f t="shared" si="102"/>
        <v>--</v>
      </c>
      <c r="M316" s="50" t="str">
        <f t="shared" si="95"/>
        <v>--</v>
      </c>
      <c r="N316" s="50" t="str">
        <f t="shared" si="100"/>
        <v>--</v>
      </c>
      <c r="O316" s="50" t="str">
        <f t="shared" si="99"/>
        <v>--</v>
      </c>
      <c r="P316" s="50" t="str">
        <f t="shared" si="101"/>
        <v>--</v>
      </c>
      <c r="Q316" s="77" t="s">
        <v>309</v>
      </c>
      <c r="R316" s="11"/>
      <c r="T316" s="75"/>
      <c r="Z316" s="75"/>
      <c r="AA316" s="74"/>
      <c r="AB316" s="74"/>
      <c r="AL316" s="74"/>
      <c r="AM316" s="74"/>
    </row>
    <row r="317" spans="1:221" ht="9" customHeight="1" x14ac:dyDescent="0.2">
      <c r="A317" s="55" t="s">
        <v>238</v>
      </c>
      <c r="B317" s="78"/>
      <c r="C317" s="50"/>
      <c r="D317" s="50">
        <v>15</v>
      </c>
      <c r="E317" s="50">
        <v>2.2999999999999998</v>
      </c>
      <c r="F317" s="50">
        <v>1.3</v>
      </c>
      <c r="G317" s="50">
        <v>0.1</v>
      </c>
      <c r="H317" s="50">
        <f t="shared" si="104"/>
        <v>0</v>
      </c>
      <c r="I317" s="50">
        <f t="shared" si="105"/>
        <v>0</v>
      </c>
      <c r="J317" s="50">
        <f t="shared" si="106"/>
        <v>0</v>
      </c>
      <c r="K317" s="52" t="str">
        <f t="shared" si="107"/>
        <v xml:space="preserve"> </v>
      </c>
      <c r="L317" s="78" t="str">
        <f t="shared" si="102"/>
        <v>--</v>
      </c>
      <c r="M317" s="50" t="str">
        <f t="shared" si="95"/>
        <v>--</v>
      </c>
      <c r="N317" s="50" t="str">
        <f t="shared" si="100"/>
        <v>--</v>
      </c>
      <c r="O317" s="50" t="str">
        <f t="shared" si="99"/>
        <v>--</v>
      </c>
      <c r="P317" s="50" t="str">
        <f t="shared" si="101"/>
        <v>--</v>
      </c>
      <c r="Q317" s="77"/>
      <c r="R317" s="79"/>
      <c r="T317" s="75"/>
      <c r="Z317" s="75"/>
      <c r="AA317" s="74"/>
      <c r="AB317" s="74"/>
      <c r="AL317" s="74"/>
      <c r="AM317" s="74"/>
    </row>
    <row r="318" spans="1:221" ht="9" customHeight="1" x14ac:dyDescent="0.2">
      <c r="A318" s="80" t="s">
        <v>325</v>
      </c>
      <c r="B318" s="81"/>
      <c r="C318" s="82"/>
      <c r="D318" s="82">
        <v>87</v>
      </c>
      <c r="E318" s="82">
        <v>13.8</v>
      </c>
      <c r="F318" s="82">
        <v>3.5</v>
      </c>
      <c r="G318" s="82">
        <v>1.4</v>
      </c>
      <c r="H318" s="82">
        <f t="shared" si="104"/>
        <v>0</v>
      </c>
      <c r="I318" s="82">
        <f t="shared" si="105"/>
        <v>0</v>
      </c>
      <c r="J318" s="82">
        <f t="shared" si="106"/>
        <v>0</v>
      </c>
      <c r="K318" s="83" t="str">
        <f t="shared" si="107"/>
        <v xml:space="preserve"> </v>
      </c>
      <c r="L318" s="84" t="str">
        <f t="shared" si="102"/>
        <v>--</v>
      </c>
      <c r="M318" s="82" t="str">
        <f t="shared" si="95"/>
        <v>--</v>
      </c>
      <c r="N318" s="82" t="str">
        <f t="shared" si="100"/>
        <v>--</v>
      </c>
      <c r="O318" s="82" t="str">
        <f t="shared" si="99"/>
        <v>--</v>
      </c>
      <c r="P318" s="82" t="str">
        <f t="shared" si="101"/>
        <v>--</v>
      </c>
      <c r="Q318" s="85" t="s">
        <v>329</v>
      </c>
      <c r="R318" s="86"/>
      <c r="S318" s="59"/>
      <c r="T318" s="75"/>
      <c r="Z318" s="75"/>
      <c r="AA318" s="74"/>
      <c r="AB318" s="74"/>
      <c r="AL318" s="74"/>
      <c r="AM318" s="74"/>
    </row>
    <row r="319" spans="1:221" ht="9" customHeight="1" x14ac:dyDescent="0.2">
      <c r="T319" s="75"/>
      <c r="Z319" s="75"/>
      <c r="AA319" s="74"/>
      <c r="AB319" s="74"/>
      <c r="AL319" s="74"/>
      <c r="AM319" s="74"/>
    </row>
    <row r="320" spans="1:221" ht="12" customHeight="1" x14ac:dyDescent="0.2">
      <c r="T320" s="75"/>
      <c r="Z320" s="75"/>
      <c r="AA320" s="74"/>
      <c r="AB320" s="74"/>
    </row>
    <row r="321" spans="20:28" ht="12" customHeight="1" x14ac:dyDescent="0.2">
      <c r="T321" s="75"/>
      <c r="Z321" s="75"/>
      <c r="AA321" s="74"/>
      <c r="AB321" s="74"/>
    </row>
    <row r="322" spans="20:28" ht="12" customHeight="1" x14ac:dyDescent="0.2">
      <c r="T322" s="75"/>
      <c r="Z322" s="75"/>
      <c r="AA322" s="74"/>
      <c r="AB322" s="74"/>
    </row>
    <row r="323" spans="20:28" ht="12" customHeight="1" x14ac:dyDescent="0.2">
      <c r="T323" s="75"/>
      <c r="Z323" s="75"/>
      <c r="AA323" s="74"/>
      <c r="AB323" s="74"/>
    </row>
    <row r="324" spans="20:28" ht="12" customHeight="1" x14ac:dyDescent="0.2">
      <c r="T324" s="75"/>
      <c r="Z324" s="75"/>
      <c r="AA324" s="74"/>
      <c r="AB324" s="74"/>
    </row>
    <row r="325" spans="20:28" ht="14.25" customHeight="1" x14ac:dyDescent="0.2">
      <c r="T325" s="75"/>
      <c r="Z325" s="75"/>
      <c r="AA325" s="74"/>
      <c r="AB325" s="74"/>
    </row>
    <row r="326" spans="20:28" ht="14.25" customHeight="1" x14ac:dyDescent="0.2">
      <c r="T326" s="75"/>
      <c r="Z326" s="75"/>
      <c r="AA326" s="74"/>
      <c r="AB326" s="74"/>
    </row>
    <row r="327" spans="20:28" ht="14.25" customHeight="1" x14ac:dyDescent="0.2">
      <c r="T327" s="75"/>
      <c r="Z327" s="75"/>
      <c r="AA327" s="74"/>
      <c r="AB327" s="74"/>
    </row>
    <row r="328" spans="20:28" ht="14.25" customHeight="1" x14ac:dyDescent="0.2">
      <c r="T328" s="75"/>
      <c r="Z328" s="75"/>
      <c r="AA328" s="74"/>
      <c r="AB328" s="74"/>
    </row>
    <row r="329" spans="20:28" ht="14.25" customHeight="1" x14ac:dyDescent="0.2">
      <c r="T329" s="75"/>
      <c r="Z329" s="75"/>
      <c r="AA329" s="74"/>
      <c r="AB329" s="74"/>
    </row>
    <row r="330" spans="20:28" ht="14.25" customHeight="1" x14ac:dyDescent="0.2">
      <c r="T330" s="75"/>
      <c r="Z330" s="75"/>
      <c r="AA330" s="74"/>
      <c r="AB330" s="74"/>
    </row>
    <row r="331" spans="20:28" ht="14.25" customHeight="1" x14ac:dyDescent="0.2">
      <c r="T331" s="75"/>
      <c r="Z331" s="75"/>
      <c r="AA331" s="74"/>
      <c r="AB331" s="74"/>
    </row>
    <row r="332" spans="20:28" ht="14.25" customHeight="1" x14ac:dyDescent="0.2">
      <c r="T332" s="75"/>
      <c r="Z332" s="75"/>
      <c r="AA332" s="74"/>
      <c r="AB332" s="74"/>
    </row>
    <row r="333" spans="20:28" ht="14.25" customHeight="1" x14ac:dyDescent="0.2">
      <c r="T333" s="75"/>
      <c r="Z333" s="75"/>
      <c r="AA333" s="74"/>
      <c r="AB333" s="74"/>
    </row>
    <row r="334" spans="20:28" ht="14.25" customHeight="1" x14ac:dyDescent="0.2">
      <c r="T334" s="75"/>
      <c r="Z334" s="75"/>
      <c r="AA334" s="74"/>
      <c r="AB334" s="74"/>
    </row>
    <row r="335" spans="20:28" ht="14.25" customHeight="1" x14ac:dyDescent="0.2">
      <c r="T335" s="75"/>
      <c r="Z335" s="75"/>
      <c r="AA335" s="74"/>
      <c r="AB335" s="74"/>
    </row>
    <row r="336" spans="20:28" ht="14.25" customHeight="1" x14ac:dyDescent="0.2">
      <c r="T336" s="75"/>
      <c r="Z336" s="75"/>
      <c r="AA336" s="74"/>
      <c r="AB336" s="74"/>
    </row>
    <row r="337" spans="20:28" ht="14.25" customHeight="1" x14ac:dyDescent="0.2">
      <c r="T337" s="75"/>
      <c r="Z337" s="75"/>
      <c r="AA337" s="74"/>
      <c r="AB337" s="74"/>
    </row>
    <row r="338" spans="20:28" ht="14.25" customHeight="1" x14ac:dyDescent="0.2">
      <c r="T338" s="75"/>
      <c r="Z338" s="75"/>
      <c r="AA338" s="74"/>
      <c r="AB338" s="74"/>
    </row>
    <row r="339" spans="20:28" ht="14.25" customHeight="1" x14ac:dyDescent="0.2">
      <c r="T339" s="75"/>
      <c r="Z339" s="75"/>
      <c r="AA339" s="74"/>
      <c r="AB339" s="74"/>
    </row>
    <row r="340" spans="20:28" ht="14.25" customHeight="1" x14ac:dyDescent="0.2">
      <c r="T340" s="75"/>
      <c r="Z340" s="75"/>
      <c r="AA340" s="74"/>
      <c r="AB340" s="74"/>
    </row>
    <row r="341" spans="20:28" ht="14.25" customHeight="1" x14ac:dyDescent="0.2">
      <c r="T341" s="75"/>
      <c r="Z341" s="75"/>
      <c r="AA341" s="74"/>
      <c r="AB341" s="74"/>
    </row>
    <row r="342" spans="20:28" ht="14.25" customHeight="1" x14ac:dyDescent="0.2">
      <c r="T342" s="75"/>
      <c r="Z342" s="75"/>
      <c r="AA342" s="74"/>
      <c r="AB342" s="74"/>
    </row>
    <row r="343" spans="20:28" ht="14.25" customHeight="1" x14ac:dyDescent="0.2">
      <c r="T343" s="75"/>
      <c r="Z343" s="75"/>
      <c r="AA343" s="74"/>
      <c r="AB343" s="74"/>
    </row>
    <row r="344" spans="20:28" ht="14.25" customHeight="1" x14ac:dyDescent="0.2">
      <c r="T344" s="75"/>
      <c r="Z344" s="75"/>
      <c r="AA344" s="74"/>
      <c r="AB344" s="74"/>
    </row>
    <row r="345" spans="20:28" ht="14.25" customHeight="1" x14ac:dyDescent="0.2">
      <c r="T345" s="75"/>
      <c r="Z345" s="75"/>
      <c r="AA345" s="74"/>
      <c r="AB345" s="74"/>
    </row>
    <row r="346" spans="20:28" ht="14.25" customHeight="1" x14ac:dyDescent="0.2">
      <c r="T346" s="75"/>
      <c r="Z346" s="75"/>
      <c r="AA346" s="74"/>
      <c r="AB346" s="74"/>
    </row>
    <row r="347" spans="20:28" ht="14.25" customHeight="1" x14ac:dyDescent="0.2">
      <c r="T347" s="75"/>
      <c r="Z347" s="75"/>
      <c r="AA347" s="74"/>
      <c r="AB347" s="74"/>
    </row>
    <row r="348" spans="20:28" ht="14.25" customHeight="1" x14ac:dyDescent="0.2">
      <c r="T348" s="75"/>
      <c r="Z348" s="75"/>
      <c r="AA348" s="74"/>
      <c r="AB348" s="74"/>
    </row>
    <row r="349" spans="20:28" ht="14.25" customHeight="1" x14ac:dyDescent="0.2">
      <c r="T349" s="75"/>
      <c r="Z349" s="75"/>
      <c r="AA349" s="74"/>
      <c r="AB349" s="74"/>
    </row>
    <row r="350" spans="20:28" ht="14.25" customHeight="1" x14ac:dyDescent="0.2">
      <c r="T350" s="75"/>
      <c r="Z350" s="75"/>
      <c r="AA350" s="74"/>
      <c r="AB350" s="74"/>
    </row>
    <row r="351" spans="20:28" ht="14.25" customHeight="1" x14ac:dyDescent="0.2">
      <c r="T351" s="75"/>
      <c r="Z351" s="75"/>
      <c r="AA351" s="74"/>
      <c r="AB351" s="74"/>
    </row>
    <row r="352" spans="20:28" ht="14.25" customHeight="1" x14ac:dyDescent="0.2">
      <c r="T352" s="75"/>
      <c r="Z352" s="75"/>
      <c r="AA352" s="74"/>
      <c r="AB352" s="74"/>
    </row>
    <row r="353" spans="20:28" ht="14.25" customHeight="1" x14ac:dyDescent="0.2">
      <c r="T353" s="75"/>
      <c r="Z353" s="75"/>
      <c r="AA353" s="74"/>
      <c r="AB353" s="74"/>
    </row>
    <row r="354" spans="20:28" ht="14.25" customHeight="1" x14ac:dyDescent="0.2">
      <c r="T354" s="75"/>
      <c r="Z354" s="75"/>
      <c r="AA354" s="74"/>
      <c r="AB354" s="74"/>
    </row>
    <row r="355" spans="20:28" ht="14.25" customHeight="1" x14ac:dyDescent="0.2">
      <c r="T355" s="75"/>
      <c r="Z355" s="75"/>
      <c r="AA355" s="74"/>
      <c r="AB355" s="74"/>
    </row>
    <row r="356" spans="20:28" ht="14.25" customHeight="1" x14ac:dyDescent="0.2">
      <c r="T356" s="75"/>
      <c r="Z356" s="75"/>
      <c r="AA356" s="74"/>
      <c r="AB356" s="74"/>
    </row>
    <row r="357" spans="20:28" ht="14.25" customHeight="1" x14ac:dyDescent="0.2">
      <c r="T357" s="75"/>
      <c r="Z357" s="75"/>
      <c r="AA357" s="74"/>
      <c r="AB357" s="74"/>
    </row>
    <row r="358" spans="20:28" ht="14.25" customHeight="1" x14ac:dyDescent="0.2">
      <c r="T358" s="75"/>
      <c r="Z358" s="75"/>
      <c r="AA358" s="74"/>
      <c r="AB358" s="74"/>
    </row>
    <row r="359" spans="20:28" ht="14.25" customHeight="1" x14ac:dyDescent="0.2">
      <c r="T359" s="75"/>
      <c r="Z359" s="75"/>
      <c r="AA359" s="74"/>
      <c r="AB359" s="74"/>
    </row>
    <row r="360" spans="20:28" ht="14.25" customHeight="1" x14ac:dyDescent="0.2">
      <c r="T360" s="75"/>
      <c r="Z360" s="75"/>
      <c r="AA360" s="74"/>
      <c r="AB360" s="74"/>
    </row>
    <row r="361" spans="20:28" ht="14.25" customHeight="1" x14ac:dyDescent="0.2">
      <c r="T361" s="75"/>
      <c r="Z361" s="75"/>
      <c r="AA361" s="74"/>
      <c r="AB361" s="74"/>
    </row>
    <row r="362" spans="20:28" ht="14.25" customHeight="1" x14ac:dyDescent="0.2">
      <c r="T362" s="75"/>
      <c r="Z362" s="75"/>
      <c r="AA362" s="74"/>
      <c r="AB362" s="74"/>
    </row>
    <row r="363" spans="20:28" ht="14.25" customHeight="1" x14ac:dyDescent="0.2">
      <c r="T363" s="75"/>
      <c r="Z363" s="75"/>
      <c r="AA363" s="74"/>
      <c r="AB363" s="74"/>
    </row>
    <row r="364" spans="20:28" ht="14.25" customHeight="1" x14ac:dyDescent="0.2">
      <c r="T364" s="75"/>
      <c r="Z364" s="75"/>
      <c r="AA364" s="74"/>
      <c r="AB364" s="74"/>
    </row>
    <row r="365" spans="20:28" ht="14.25" customHeight="1" x14ac:dyDescent="0.2">
      <c r="T365" s="75"/>
      <c r="Z365" s="75"/>
      <c r="AA365" s="74"/>
      <c r="AB365" s="74"/>
    </row>
    <row r="366" spans="20:28" ht="14.25" customHeight="1" x14ac:dyDescent="0.2">
      <c r="T366" s="75"/>
      <c r="Z366" s="75"/>
      <c r="AA366" s="74"/>
      <c r="AB366" s="74"/>
    </row>
    <row r="367" spans="20:28" ht="14.25" customHeight="1" x14ac:dyDescent="0.2">
      <c r="T367" s="75"/>
      <c r="Z367" s="75"/>
      <c r="AA367" s="74"/>
      <c r="AB367" s="74"/>
    </row>
    <row r="368" spans="20:28" ht="14.25" customHeight="1" x14ac:dyDescent="0.2">
      <c r="T368" s="75"/>
      <c r="Z368" s="75"/>
      <c r="AA368" s="74"/>
      <c r="AB368" s="74"/>
    </row>
    <row r="369" spans="20:28" ht="14.25" customHeight="1" x14ac:dyDescent="0.2">
      <c r="T369" s="75"/>
      <c r="Z369" s="75"/>
      <c r="AA369" s="74"/>
      <c r="AB369" s="74"/>
    </row>
    <row r="370" spans="20:28" ht="14.25" customHeight="1" x14ac:dyDescent="0.2">
      <c r="T370" s="75"/>
      <c r="Z370" s="75"/>
      <c r="AA370" s="74"/>
      <c r="AB370" s="74"/>
    </row>
    <row r="371" spans="20:28" ht="14.25" customHeight="1" x14ac:dyDescent="0.2">
      <c r="T371" s="75"/>
      <c r="Z371" s="75"/>
      <c r="AA371" s="74"/>
      <c r="AB371" s="74"/>
    </row>
    <row r="372" spans="20:28" ht="14.25" customHeight="1" x14ac:dyDescent="0.2">
      <c r="T372" s="75"/>
      <c r="Z372" s="75"/>
      <c r="AA372" s="74"/>
      <c r="AB372" s="74"/>
    </row>
    <row r="373" spans="20:28" ht="14.25" customHeight="1" x14ac:dyDescent="0.2">
      <c r="T373" s="75"/>
      <c r="Z373" s="75"/>
      <c r="AA373" s="74"/>
      <c r="AB373" s="74"/>
    </row>
    <row r="374" spans="20:28" ht="14.25" customHeight="1" x14ac:dyDescent="0.2">
      <c r="T374" s="75"/>
      <c r="Z374" s="75"/>
      <c r="AA374" s="74"/>
      <c r="AB374" s="74"/>
    </row>
    <row r="375" spans="20:28" ht="14.25" customHeight="1" x14ac:dyDescent="0.2">
      <c r="T375" s="75"/>
      <c r="Z375" s="75"/>
      <c r="AA375" s="74"/>
      <c r="AB375" s="74"/>
    </row>
    <row r="376" spans="20:28" ht="14.25" customHeight="1" x14ac:dyDescent="0.2">
      <c r="T376" s="75"/>
      <c r="Z376" s="75"/>
      <c r="AA376" s="74"/>
      <c r="AB376" s="74"/>
    </row>
    <row r="377" spans="20:28" ht="14.25" customHeight="1" x14ac:dyDescent="0.2">
      <c r="T377" s="75"/>
      <c r="Z377" s="75"/>
      <c r="AA377" s="74"/>
      <c r="AB377" s="74"/>
    </row>
    <row r="378" spans="20:28" ht="14.25" customHeight="1" x14ac:dyDescent="0.2">
      <c r="T378" s="75"/>
      <c r="Z378" s="75"/>
      <c r="AA378" s="74"/>
      <c r="AB378" s="74"/>
    </row>
    <row r="379" spans="20:28" ht="14.25" customHeight="1" x14ac:dyDescent="0.2">
      <c r="T379" s="75"/>
      <c r="Z379" s="75"/>
      <c r="AA379" s="74"/>
      <c r="AB379" s="74"/>
    </row>
    <row r="380" spans="20:28" ht="14.25" customHeight="1" x14ac:dyDescent="0.2">
      <c r="T380" s="75"/>
      <c r="Z380" s="75"/>
      <c r="AA380" s="74"/>
      <c r="AB380" s="74"/>
    </row>
    <row r="381" spans="20:28" ht="14.25" customHeight="1" x14ac:dyDescent="0.2">
      <c r="T381" s="75"/>
      <c r="Z381" s="75"/>
      <c r="AA381" s="74"/>
      <c r="AB381" s="74"/>
    </row>
    <row r="382" spans="20:28" ht="14.25" customHeight="1" x14ac:dyDescent="0.2">
      <c r="T382" s="75"/>
      <c r="Z382" s="75"/>
      <c r="AA382" s="74"/>
      <c r="AB382" s="74"/>
    </row>
    <row r="383" spans="20:28" ht="14.25" customHeight="1" x14ac:dyDescent="0.2">
      <c r="T383" s="75"/>
      <c r="Z383" s="75"/>
      <c r="AA383" s="74"/>
      <c r="AB383" s="74"/>
    </row>
    <row r="384" spans="20:28" ht="14.25" customHeight="1" x14ac:dyDescent="0.2">
      <c r="T384" s="75"/>
      <c r="Z384" s="75"/>
      <c r="AA384" s="74"/>
      <c r="AB384" s="74"/>
    </row>
    <row r="385" spans="20:28" ht="14.25" customHeight="1" x14ac:dyDescent="0.2">
      <c r="T385" s="75"/>
      <c r="Z385" s="75"/>
      <c r="AA385" s="74"/>
      <c r="AB385" s="74"/>
    </row>
    <row r="386" spans="20:28" ht="14.25" customHeight="1" x14ac:dyDescent="0.2">
      <c r="T386" s="75"/>
      <c r="Z386" s="75"/>
      <c r="AA386" s="74"/>
      <c r="AB386" s="74"/>
    </row>
    <row r="387" spans="20:28" ht="14.25" customHeight="1" x14ac:dyDescent="0.2">
      <c r="T387" s="75"/>
      <c r="Z387" s="75"/>
      <c r="AA387" s="74"/>
      <c r="AB387" s="74"/>
    </row>
    <row r="388" spans="20:28" ht="14.25" customHeight="1" x14ac:dyDescent="0.2">
      <c r="T388" s="75"/>
      <c r="Z388" s="75"/>
      <c r="AA388" s="74"/>
      <c r="AB388" s="74"/>
    </row>
    <row r="389" spans="20:28" ht="14.25" customHeight="1" x14ac:dyDescent="0.2">
      <c r="T389" s="75"/>
      <c r="Z389" s="75"/>
      <c r="AA389" s="74"/>
      <c r="AB389" s="74"/>
    </row>
    <row r="390" spans="20:28" ht="14.25" customHeight="1" x14ac:dyDescent="0.2">
      <c r="T390" s="75"/>
      <c r="Z390" s="75"/>
      <c r="AA390" s="74"/>
      <c r="AB390" s="74"/>
    </row>
    <row r="391" spans="20:28" ht="14.25" customHeight="1" x14ac:dyDescent="0.2">
      <c r="T391" s="75"/>
      <c r="Z391" s="75"/>
      <c r="AA391" s="74"/>
      <c r="AB391" s="74"/>
    </row>
    <row r="392" spans="20:28" ht="14.25" customHeight="1" x14ac:dyDescent="0.2">
      <c r="T392" s="75"/>
      <c r="Z392" s="75"/>
      <c r="AA392" s="74"/>
      <c r="AB392" s="74"/>
    </row>
    <row r="393" spans="20:28" ht="14.25" customHeight="1" x14ac:dyDescent="0.2">
      <c r="T393" s="75"/>
      <c r="Z393" s="75"/>
      <c r="AA393" s="74"/>
      <c r="AB393" s="74"/>
    </row>
    <row r="394" spans="20:28" ht="14.25" customHeight="1" x14ac:dyDescent="0.2">
      <c r="T394" s="75"/>
      <c r="Z394" s="75"/>
      <c r="AA394" s="74"/>
      <c r="AB394" s="74"/>
    </row>
    <row r="395" spans="20:28" ht="14.25" customHeight="1" x14ac:dyDescent="0.2">
      <c r="T395" s="75"/>
      <c r="Z395" s="75"/>
      <c r="AA395" s="74"/>
      <c r="AB395" s="74"/>
    </row>
    <row r="396" spans="20:28" ht="14.25" customHeight="1" x14ac:dyDescent="0.2">
      <c r="T396" s="75"/>
      <c r="Z396" s="75"/>
      <c r="AA396" s="74"/>
      <c r="AB396" s="74"/>
    </row>
    <row r="397" spans="20:28" ht="14.25" customHeight="1" x14ac:dyDescent="0.2">
      <c r="T397" s="75"/>
      <c r="Z397" s="75"/>
      <c r="AA397" s="74"/>
      <c r="AB397" s="74"/>
    </row>
    <row r="398" spans="20:28" ht="14.25" customHeight="1" x14ac:dyDescent="0.2">
      <c r="T398" s="75"/>
      <c r="Z398" s="75"/>
      <c r="AA398" s="74"/>
      <c r="AB398" s="74"/>
    </row>
    <row r="399" spans="20:28" ht="14.25" customHeight="1" x14ac:dyDescent="0.2">
      <c r="T399" s="75"/>
      <c r="Z399" s="75"/>
      <c r="AA399" s="74"/>
      <c r="AB399" s="74"/>
    </row>
    <row r="400" spans="20:28" ht="14.25" customHeight="1" x14ac:dyDescent="0.2">
      <c r="T400" s="75"/>
      <c r="Z400" s="75"/>
      <c r="AA400" s="74"/>
      <c r="AB400" s="74"/>
    </row>
    <row r="401" spans="20:28" ht="14.25" customHeight="1" x14ac:dyDescent="0.2">
      <c r="T401" s="75"/>
      <c r="Z401" s="75"/>
      <c r="AA401" s="74"/>
      <c r="AB401" s="74"/>
    </row>
    <row r="402" spans="20:28" ht="14.25" customHeight="1" x14ac:dyDescent="0.2">
      <c r="T402" s="75"/>
      <c r="Z402" s="75"/>
      <c r="AA402" s="74"/>
      <c r="AB402" s="74"/>
    </row>
    <row r="403" spans="20:28" ht="14.25" customHeight="1" x14ac:dyDescent="0.2">
      <c r="T403" s="75"/>
      <c r="Z403" s="75"/>
      <c r="AA403" s="74"/>
      <c r="AB403" s="74"/>
    </row>
    <row r="404" spans="20:28" ht="14.25" customHeight="1" x14ac:dyDescent="0.2">
      <c r="T404" s="75"/>
      <c r="Z404" s="75"/>
      <c r="AA404" s="74"/>
      <c r="AB404" s="74"/>
    </row>
    <row r="405" spans="20:28" ht="14.25" customHeight="1" x14ac:dyDescent="0.2">
      <c r="T405" s="75"/>
      <c r="Z405" s="75"/>
      <c r="AA405" s="74"/>
      <c r="AB405" s="74"/>
    </row>
    <row r="406" spans="20:28" ht="14.25" customHeight="1" x14ac:dyDescent="0.2">
      <c r="T406" s="75"/>
      <c r="Z406" s="75"/>
      <c r="AA406" s="74"/>
      <c r="AB406" s="74"/>
    </row>
    <row r="407" spans="20:28" ht="14.25" customHeight="1" x14ac:dyDescent="0.2">
      <c r="T407" s="75"/>
      <c r="Z407" s="75"/>
      <c r="AA407" s="74"/>
      <c r="AB407" s="74"/>
    </row>
    <row r="408" spans="20:28" ht="14.25" customHeight="1" x14ac:dyDescent="0.2">
      <c r="T408" s="75"/>
      <c r="Z408" s="75"/>
      <c r="AA408" s="74"/>
      <c r="AB408" s="74"/>
    </row>
    <row r="409" spans="20:28" ht="14.25" customHeight="1" x14ac:dyDescent="0.2">
      <c r="T409" s="75"/>
      <c r="Z409" s="75"/>
      <c r="AA409" s="74"/>
      <c r="AB409" s="74"/>
    </row>
    <row r="410" spans="20:28" ht="14.25" customHeight="1" x14ac:dyDescent="0.2">
      <c r="T410" s="75"/>
      <c r="Z410" s="75"/>
      <c r="AA410" s="74"/>
      <c r="AB410" s="74"/>
    </row>
    <row r="411" spans="20:28" ht="14.25" customHeight="1" x14ac:dyDescent="0.2">
      <c r="T411" s="75"/>
      <c r="Z411" s="75"/>
      <c r="AA411" s="74"/>
      <c r="AB411" s="74"/>
    </row>
    <row r="412" spans="20:28" ht="14.25" customHeight="1" x14ac:dyDescent="0.2">
      <c r="T412" s="75"/>
      <c r="Z412" s="75"/>
      <c r="AA412" s="74"/>
      <c r="AB412" s="74"/>
    </row>
    <row r="413" spans="20:28" ht="14.25" customHeight="1" x14ac:dyDescent="0.2">
      <c r="T413" s="75"/>
      <c r="Z413" s="75"/>
      <c r="AA413" s="74"/>
      <c r="AB413" s="74"/>
    </row>
    <row r="414" spans="20:28" ht="14.25" customHeight="1" x14ac:dyDescent="0.2">
      <c r="T414" s="75"/>
      <c r="Z414" s="75"/>
      <c r="AA414" s="74"/>
      <c r="AB414" s="74"/>
    </row>
    <row r="415" spans="20:28" ht="14.25" customHeight="1" x14ac:dyDescent="0.2">
      <c r="T415" s="75"/>
      <c r="Z415" s="75"/>
      <c r="AA415" s="74"/>
      <c r="AB415" s="74"/>
    </row>
    <row r="416" spans="20:28" ht="14.25" customHeight="1" x14ac:dyDescent="0.2">
      <c r="T416" s="75"/>
      <c r="Z416" s="75"/>
      <c r="AA416" s="74"/>
      <c r="AB416" s="74"/>
    </row>
    <row r="417" spans="20:28" ht="14.25" customHeight="1" x14ac:dyDescent="0.2">
      <c r="T417" s="75"/>
      <c r="Z417" s="75"/>
      <c r="AA417" s="74"/>
      <c r="AB417" s="74"/>
    </row>
    <row r="418" spans="20:28" ht="14.25" customHeight="1" x14ac:dyDescent="0.2">
      <c r="T418" s="75"/>
      <c r="Z418" s="75"/>
      <c r="AA418" s="74"/>
      <c r="AB418" s="74"/>
    </row>
    <row r="419" spans="20:28" ht="14.25" customHeight="1" x14ac:dyDescent="0.2">
      <c r="T419" s="75"/>
      <c r="Z419" s="75"/>
      <c r="AA419" s="74"/>
      <c r="AB419" s="74"/>
    </row>
    <row r="420" spans="20:28" ht="14.25" customHeight="1" x14ac:dyDescent="0.2">
      <c r="T420" s="75"/>
      <c r="Z420" s="75"/>
      <c r="AA420" s="74"/>
      <c r="AB420" s="74"/>
    </row>
    <row r="421" spans="20:28" ht="14.25" customHeight="1" x14ac:dyDescent="0.2">
      <c r="T421" s="75"/>
      <c r="Z421" s="75"/>
      <c r="AA421" s="74"/>
      <c r="AB421" s="74"/>
    </row>
    <row r="422" spans="20:28" ht="14.25" customHeight="1" x14ac:dyDescent="0.2">
      <c r="T422" s="75"/>
      <c r="Z422" s="75"/>
      <c r="AA422" s="74"/>
      <c r="AB422" s="74"/>
    </row>
    <row r="423" spans="20:28" ht="14.25" customHeight="1" x14ac:dyDescent="0.2">
      <c r="T423" s="75"/>
      <c r="Z423" s="75"/>
      <c r="AA423" s="74"/>
      <c r="AB423" s="74"/>
    </row>
    <row r="424" spans="20:28" ht="14.25" customHeight="1" x14ac:dyDescent="0.2">
      <c r="T424" s="75"/>
      <c r="Z424" s="75"/>
      <c r="AA424" s="74"/>
      <c r="AB424" s="74"/>
    </row>
    <row r="425" spans="20:28" ht="14.25" customHeight="1" x14ac:dyDescent="0.2">
      <c r="T425" s="75"/>
      <c r="Z425" s="75"/>
      <c r="AA425" s="74"/>
      <c r="AB425" s="74"/>
    </row>
    <row r="426" spans="20:28" ht="14.25" customHeight="1" x14ac:dyDescent="0.2">
      <c r="T426" s="75"/>
      <c r="Z426" s="75"/>
      <c r="AA426" s="74"/>
      <c r="AB426" s="74"/>
    </row>
    <row r="427" spans="20:28" ht="14.25" customHeight="1" x14ac:dyDescent="0.2">
      <c r="T427" s="75"/>
      <c r="Z427" s="75"/>
      <c r="AA427" s="74"/>
      <c r="AB427" s="74"/>
    </row>
    <row r="428" spans="20:28" ht="14.25" customHeight="1" x14ac:dyDescent="0.2">
      <c r="T428" s="75"/>
      <c r="Z428" s="75"/>
      <c r="AA428" s="74"/>
      <c r="AB428" s="74"/>
    </row>
    <row r="429" spans="20:28" ht="14.25" customHeight="1" x14ac:dyDescent="0.2">
      <c r="T429" s="75"/>
      <c r="Z429" s="75"/>
      <c r="AA429" s="74"/>
      <c r="AB429" s="74"/>
    </row>
    <row r="430" spans="20:28" ht="14.25" customHeight="1" x14ac:dyDescent="0.2">
      <c r="T430" s="75"/>
      <c r="Z430" s="75"/>
      <c r="AA430" s="74"/>
      <c r="AB430" s="74"/>
    </row>
    <row r="431" spans="20:28" ht="14.25" customHeight="1" x14ac:dyDescent="0.2">
      <c r="T431" s="75"/>
      <c r="Z431" s="75"/>
      <c r="AA431" s="74"/>
      <c r="AB431" s="74"/>
    </row>
    <row r="432" spans="20:28" ht="14.25" customHeight="1" x14ac:dyDescent="0.2">
      <c r="T432" s="75"/>
      <c r="Z432" s="75"/>
      <c r="AA432" s="74"/>
      <c r="AB432" s="74"/>
    </row>
    <row r="433" spans="20:28" ht="14.25" customHeight="1" x14ac:dyDescent="0.2">
      <c r="T433" s="75"/>
      <c r="Z433" s="75"/>
      <c r="AA433" s="74"/>
      <c r="AB433" s="74"/>
    </row>
    <row r="434" spans="20:28" ht="14.25" customHeight="1" x14ac:dyDescent="0.2">
      <c r="T434" s="75"/>
      <c r="Z434" s="75"/>
      <c r="AA434" s="74"/>
      <c r="AB434" s="74"/>
    </row>
    <row r="435" spans="20:28" ht="14.25" customHeight="1" x14ac:dyDescent="0.2">
      <c r="T435" s="75"/>
      <c r="Z435" s="75"/>
      <c r="AA435" s="74"/>
      <c r="AB435" s="74"/>
    </row>
    <row r="436" spans="20:28" ht="14.25" customHeight="1" x14ac:dyDescent="0.2">
      <c r="T436" s="75"/>
      <c r="Z436" s="75"/>
      <c r="AA436" s="74"/>
      <c r="AB436" s="74"/>
    </row>
    <row r="437" spans="20:28" ht="14.25" customHeight="1" x14ac:dyDescent="0.2">
      <c r="T437" s="75"/>
      <c r="Z437" s="75"/>
      <c r="AA437" s="74"/>
      <c r="AB437" s="74"/>
    </row>
    <row r="438" spans="20:28" ht="14.25" customHeight="1" x14ac:dyDescent="0.2">
      <c r="T438" s="75"/>
      <c r="Z438" s="75"/>
      <c r="AA438" s="74"/>
      <c r="AB438" s="74"/>
    </row>
    <row r="439" spans="20:28" ht="14.25" customHeight="1" x14ac:dyDescent="0.2">
      <c r="T439" s="75"/>
      <c r="Z439" s="75"/>
      <c r="AA439" s="74"/>
      <c r="AB439" s="74"/>
    </row>
    <row r="440" spans="20:28" ht="14.25" customHeight="1" x14ac:dyDescent="0.2">
      <c r="T440" s="75"/>
      <c r="Z440" s="75"/>
      <c r="AA440" s="74"/>
      <c r="AB440" s="74"/>
    </row>
    <row r="441" spans="20:28" ht="14.25" customHeight="1" x14ac:dyDescent="0.2">
      <c r="T441" s="75"/>
      <c r="Z441" s="75"/>
      <c r="AA441" s="74"/>
      <c r="AB441" s="74"/>
    </row>
    <row r="442" spans="20:28" ht="14.25" customHeight="1" x14ac:dyDescent="0.2">
      <c r="T442" s="75"/>
      <c r="Z442" s="75"/>
      <c r="AA442" s="74"/>
      <c r="AB442" s="74"/>
    </row>
    <row r="443" spans="20:28" ht="14.25" customHeight="1" x14ac:dyDescent="0.2">
      <c r="T443" s="75"/>
      <c r="Z443" s="75"/>
      <c r="AA443" s="74"/>
      <c r="AB443" s="74"/>
    </row>
    <row r="444" spans="20:28" ht="14.25" customHeight="1" x14ac:dyDescent="0.2">
      <c r="T444" s="75"/>
      <c r="Z444" s="75"/>
      <c r="AA444" s="74"/>
      <c r="AB444" s="74"/>
    </row>
    <row r="445" spans="20:28" ht="14.25" customHeight="1" x14ac:dyDescent="0.2">
      <c r="T445" s="75"/>
      <c r="Z445" s="75"/>
      <c r="AA445" s="74"/>
      <c r="AB445" s="74"/>
    </row>
    <row r="446" spans="20:28" ht="14.25" customHeight="1" x14ac:dyDescent="0.2">
      <c r="T446" s="75"/>
      <c r="Z446" s="75"/>
      <c r="AA446" s="74"/>
      <c r="AB446" s="74"/>
    </row>
    <row r="447" spans="20:28" ht="14.25" customHeight="1" x14ac:dyDescent="0.2">
      <c r="T447" s="75"/>
      <c r="Z447" s="75"/>
      <c r="AA447" s="74"/>
      <c r="AB447" s="74"/>
    </row>
    <row r="448" spans="20:28" ht="14.25" customHeight="1" x14ac:dyDescent="0.2">
      <c r="T448" s="75"/>
      <c r="Z448" s="75"/>
      <c r="AA448" s="74"/>
      <c r="AB448" s="74"/>
    </row>
    <row r="449" spans="20:28" ht="14.25" customHeight="1" x14ac:dyDescent="0.2">
      <c r="T449" s="75"/>
      <c r="Z449" s="75"/>
      <c r="AA449" s="74"/>
      <c r="AB449" s="74"/>
    </row>
    <row r="450" spans="20:28" ht="14.25" customHeight="1" x14ac:dyDescent="0.2">
      <c r="T450" s="75"/>
      <c r="Z450" s="75"/>
      <c r="AA450" s="74"/>
      <c r="AB450" s="74"/>
    </row>
    <row r="451" spans="20:28" ht="14.25" customHeight="1" x14ac:dyDescent="0.2">
      <c r="T451" s="75"/>
      <c r="Z451" s="75"/>
      <c r="AA451" s="74"/>
      <c r="AB451" s="74"/>
    </row>
    <row r="452" spans="20:28" ht="14.25" customHeight="1" x14ac:dyDescent="0.2">
      <c r="T452" s="75"/>
      <c r="Z452" s="75"/>
      <c r="AA452" s="74"/>
      <c r="AB452" s="74"/>
    </row>
    <row r="453" spans="20:28" ht="14.25" customHeight="1" x14ac:dyDescent="0.2">
      <c r="T453" s="75"/>
      <c r="Z453" s="75"/>
      <c r="AA453" s="74"/>
      <c r="AB453" s="74"/>
    </row>
    <row r="454" spans="20:28" ht="14.25" customHeight="1" x14ac:dyDescent="0.2">
      <c r="T454" s="75"/>
      <c r="Z454" s="75"/>
      <c r="AA454" s="74"/>
      <c r="AB454" s="74"/>
    </row>
    <row r="455" spans="20:28" ht="14.25" customHeight="1" x14ac:dyDescent="0.2">
      <c r="T455" s="75"/>
      <c r="Z455" s="75"/>
      <c r="AA455" s="74"/>
      <c r="AB455" s="74"/>
    </row>
    <row r="456" spans="20:28" ht="14.25" customHeight="1" x14ac:dyDescent="0.2">
      <c r="T456" s="75"/>
      <c r="Z456" s="75"/>
      <c r="AA456" s="74"/>
      <c r="AB456" s="74"/>
    </row>
    <row r="457" spans="20:28" ht="14.25" customHeight="1" x14ac:dyDescent="0.2">
      <c r="T457" s="75"/>
      <c r="Z457" s="75"/>
      <c r="AA457" s="74"/>
      <c r="AB457" s="74"/>
    </row>
    <row r="458" spans="20:28" ht="14.25" customHeight="1" x14ac:dyDescent="0.2">
      <c r="T458" s="75"/>
      <c r="Z458" s="75"/>
      <c r="AA458" s="74"/>
      <c r="AB458" s="74"/>
    </row>
    <row r="459" spans="20:28" ht="14.25" customHeight="1" x14ac:dyDescent="0.2">
      <c r="T459" s="75"/>
      <c r="Z459" s="75"/>
      <c r="AA459" s="74"/>
      <c r="AB459" s="74"/>
    </row>
    <row r="460" spans="20:28" ht="14.25" customHeight="1" x14ac:dyDescent="0.2">
      <c r="T460" s="75"/>
      <c r="Z460" s="75"/>
      <c r="AA460" s="74"/>
      <c r="AB460" s="74"/>
    </row>
    <row r="461" spans="20:28" ht="14.25" customHeight="1" x14ac:dyDescent="0.2">
      <c r="T461" s="75"/>
      <c r="Z461" s="75"/>
      <c r="AA461" s="74"/>
      <c r="AB461" s="74"/>
    </row>
    <row r="462" spans="20:28" ht="14.25" customHeight="1" x14ac:dyDescent="0.2">
      <c r="T462" s="75"/>
      <c r="Z462" s="75"/>
      <c r="AA462" s="74"/>
      <c r="AB462" s="74"/>
    </row>
    <row r="463" spans="20:28" ht="14.25" customHeight="1" x14ac:dyDescent="0.2">
      <c r="T463" s="75"/>
      <c r="Z463" s="75"/>
      <c r="AA463" s="74"/>
      <c r="AB463" s="74"/>
    </row>
    <row r="464" spans="20:28" ht="14.25" customHeight="1" x14ac:dyDescent="0.2">
      <c r="T464" s="75"/>
      <c r="Z464" s="75"/>
      <c r="AA464" s="74"/>
      <c r="AB464" s="74"/>
    </row>
    <row r="465" spans="20:28" ht="14.25" customHeight="1" x14ac:dyDescent="0.2">
      <c r="T465" s="75"/>
      <c r="Z465" s="75"/>
      <c r="AA465" s="74"/>
      <c r="AB465" s="74"/>
    </row>
    <row r="466" spans="20:28" ht="14.25" customHeight="1" x14ac:dyDescent="0.2">
      <c r="T466" s="75"/>
      <c r="Z466" s="75"/>
      <c r="AA466" s="74"/>
      <c r="AB466" s="74"/>
    </row>
    <row r="467" spans="20:28" ht="14.25" customHeight="1" x14ac:dyDescent="0.2">
      <c r="T467" s="75"/>
      <c r="Z467" s="75"/>
      <c r="AA467" s="74"/>
      <c r="AB467" s="74"/>
    </row>
    <row r="468" spans="20:28" ht="14.25" customHeight="1" x14ac:dyDescent="0.2">
      <c r="T468" s="75"/>
      <c r="Z468" s="75"/>
      <c r="AA468" s="74"/>
      <c r="AB468" s="74"/>
    </row>
    <row r="469" spans="20:28" ht="14.25" customHeight="1" x14ac:dyDescent="0.2">
      <c r="T469" s="75"/>
      <c r="Z469" s="75"/>
      <c r="AA469" s="74"/>
      <c r="AB469" s="74"/>
    </row>
    <row r="470" spans="20:28" ht="14.25" customHeight="1" x14ac:dyDescent="0.2">
      <c r="T470" s="75"/>
      <c r="Z470" s="75"/>
      <c r="AA470" s="74"/>
      <c r="AB470" s="74"/>
    </row>
    <row r="471" spans="20:28" ht="14.25" customHeight="1" x14ac:dyDescent="0.2">
      <c r="T471" s="75"/>
      <c r="Z471" s="75"/>
      <c r="AA471" s="74"/>
      <c r="AB471" s="74"/>
    </row>
    <row r="472" spans="20:28" ht="14.25" customHeight="1" x14ac:dyDescent="0.2">
      <c r="T472" s="75"/>
      <c r="Z472" s="75"/>
      <c r="AA472" s="74"/>
      <c r="AB472" s="74"/>
    </row>
    <row r="473" spans="20:28" ht="14.25" customHeight="1" x14ac:dyDescent="0.2">
      <c r="T473" s="75"/>
      <c r="Z473" s="75"/>
      <c r="AA473" s="74"/>
      <c r="AB473" s="74"/>
    </row>
    <row r="474" spans="20:28" ht="14.25" customHeight="1" x14ac:dyDescent="0.2">
      <c r="T474" s="75"/>
      <c r="Z474" s="75"/>
      <c r="AA474" s="74"/>
      <c r="AB474" s="74"/>
    </row>
    <row r="475" spans="20:28" ht="14.25" customHeight="1" x14ac:dyDescent="0.2">
      <c r="T475" s="75"/>
      <c r="Z475" s="75"/>
      <c r="AA475" s="74"/>
      <c r="AB475" s="74"/>
    </row>
    <row r="476" spans="20:28" ht="14.25" customHeight="1" x14ac:dyDescent="0.2">
      <c r="T476" s="75"/>
      <c r="Z476" s="75"/>
      <c r="AA476" s="74"/>
      <c r="AB476" s="74"/>
    </row>
    <row r="477" spans="20:28" ht="14.25" customHeight="1" x14ac:dyDescent="0.2">
      <c r="T477" s="75"/>
      <c r="Z477" s="75"/>
      <c r="AA477" s="74"/>
      <c r="AB477" s="74"/>
    </row>
    <row r="478" spans="20:28" ht="14.25" customHeight="1" x14ac:dyDescent="0.2">
      <c r="T478" s="75"/>
      <c r="Z478" s="75"/>
      <c r="AA478" s="74"/>
      <c r="AB478" s="74"/>
    </row>
    <row r="479" spans="20:28" ht="14.25" customHeight="1" x14ac:dyDescent="0.2">
      <c r="T479" s="75"/>
      <c r="Z479" s="75"/>
      <c r="AA479" s="74"/>
      <c r="AB479" s="74"/>
    </row>
    <row r="480" spans="20:28" ht="14.25" customHeight="1" x14ac:dyDescent="0.2">
      <c r="T480" s="75"/>
      <c r="Z480" s="75"/>
      <c r="AA480" s="74"/>
      <c r="AB480" s="74"/>
    </row>
    <row r="481" spans="20:28" ht="14.25" customHeight="1" x14ac:dyDescent="0.2">
      <c r="T481" s="75"/>
      <c r="Z481" s="75"/>
      <c r="AA481" s="74"/>
      <c r="AB481" s="74"/>
    </row>
    <row r="482" spans="20:28" ht="14.25" customHeight="1" x14ac:dyDescent="0.2">
      <c r="T482" s="75"/>
      <c r="Z482" s="75"/>
      <c r="AA482" s="74"/>
      <c r="AB482" s="74"/>
    </row>
    <row r="483" spans="20:28" ht="14.25" customHeight="1" x14ac:dyDescent="0.2">
      <c r="T483" s="75"/>
      <c r="Z483" s="75"/>
      <c r="AA483" s="74"/>
      <c r="AB483" s="74"/>
    </row>
    <row r="484" spans="20:28" ht="14.25" customHeight="1" x14ac:dyDescent="0.2">
      <c r="T484" s="75"/>
      <c r="Z484" s="75"/>
      <c r="AA484" s="74"/>
      <c r="AB484" s="74"/>
    </row>
    <row r="485" spans="20:28" ht="14.25" customHeight="1" x14ac:dyDescent="0.2">
      <c r="T485" s="75"/>
      <c r="Z485" s="75"/>
      <c r="AA485" s="74"/>
      <c r="AB485" s="74"/>
    </row>
    <row r="486" spans="20:28" ht="14.25" customHeight="1" x14ac:dyDescent="0.2">
      <c r="T486" s="75"/>
      <c r="Z486" s="75"/>
      <c r="AA486" s="74"/>
      <c r="AB486" s="74"/>
    </row>
    <row r="487" spans="20:28" ht="14.25" customHeight="1" x14ac:dyDescent="0.2">
      <c r="T487" s="75"/>
      <c r="Z487" s="75"/>
      <c r="AA487" s="74"/>
      <c r="AB487" s="74"/>
    </row>
    <row r="488" spans="20:28" ht="14.25" customHeight="1" x14ac:dyDescent="0.2">
      <c r="T488" s="75"/>
      <c r="Z488" s="75"/>
      <c r="AA488" s="74"/>
      <c r="AB488" s="74"/>
    </row>
    <row r="489" spans="20:28" ht="14.25" customHeight="1" x14ac:dyDescent="0.2">
      <c r="T489" s="75"/>
      <c r="Z489" s="75"/>
      <c r="AA489" s="74"/>
      <c r="AB489" s="74"/>
    </row>
    <row r="490" spans="20:28" ht="14.25" customHeight="1" x14ac:dyDescent="0.2">
      <c r="T490" s="75"/>
      <c r="Z490" s="75"/>
      <c r="AA490" s="74"/>
      <c r="AB490" s="74"/>
    </row>
    <row r="491" spans="20:28" ht="14.25" customHeight="1" x14ac:dyDescent="0.2">
      <c r="T491" s="75"/>
      <c r="Z491" s="75"/>
      <c r="AA491" s="74"/>
      <c r="AB491" s="74"/>
    </row>
    <row r="492" spans="20:28" ht="14.25" customHeight="1" x14ac:dyDescent="0.2">
      <c r="T492" s="75"/>
      <c r="Z492" s="75"/>
      <c r="AA492" s="74"/>
      <c r="AB492" s="74"/>
    </row>
    <row r="493" spans="20:28" ht="14.25" customHeight="1" x14ac:dyDescent="0.2">
      <c r="T493" s="75"/>
      <c r="Z493" s="75"/>
      <c r="AA493" s="74"/>
      <c r="AB493" s="74"/>
    </row>
    <row r="494" spans="20:28" ht="14.25" customHeight="1" x14ac:dyDescent="0.2">
      <c r="T494" s="75"/>
      <c r="Z494" s="75"/>
      <c r="AA494" s="74"/>
      <c r="AB494" s="74"/>
    </row>
    <row r="495" spans="20:28" ht="14.25" customHeight="1" x14ac:dyDescent="0.2">
      <c r="T495" s="75"/>
      <c r="Z495" s="75"/>
      <c r="AA495" s="74"/>
      <c r="AB495" s="74"/>
    </row>
    <row r="496" spans="20:28" ht="14.25" customHeight="1" x14ac:dyDescent="0.2">
      <c r="T496" s="75"/>
      <c r="Z496" s="75"/>
      <c r="AA496" s="74"/>
      <c r="AB496" s="74"/>
    </row>
    <row r="497" spans="20:28" ht="14.25" customHeight="1" x14ac:dyDescent="0.2">
      <c r="T497" s="75"/>
      <c r="Z497" s="75"/>
      <c r="AA497" s="74"/>
      <c r="AB497" s="74"/>
    </row>
    <row r="498" spans="20:28" ht="14.25" customHeight="1" x14ac:dyDescent="0.2">
      <c r="T498" s="75"/>
      <c r="Z498" s="75"/>
      <c r="AA498" s="74"/>
      <c r="AB498" s="74"/>
    </row>
    <row r="499" spans="20:28" ht="14.25" customHeight="1" x14ac:dyDescent="0.2">
      <c r="T499" s="75"/>
      <c r="Z499" s="75"/>
      <c r="AA499" s="74"/>
      <c r="AB499" s="74"/>
    </row>
    <row r="500" spans="20:28" ht="14.25" customHeight="1" x14ac:dyDescent="0.2">
      <c r="T500" s="75"/>
      <c r="Z500" s="75"/>
      <c r="AA500" s="74"/>
      <c r="AB500" s="74"/>
    </row>
    <row r="501" spans="20:28" ht="14.25" customHeight="1" x14ac:dyDescent="0.2">
      <c r="T501" s="75"/>
      <c r="Z501" s="75"/>
      <c r="AA501" s="74"/>
      <c r="AB501" s="74"/>
    </row>
    <row r="502" spans="20:28" ht="14.25" customHeight="1" x14ac:dyDescent="0.2">
      <c r="T502" s="75"/>
      <c r="Z502" s="75"/>
      <c r="AA502" s="74"/>
      <c r="AB502" s="74"/>
    </row>
    <row r="503" spans="20:28" ht="14.25" customHeight="1" x14ac:dyDescent="0.2">
      <c r="T503" s="75"/>
      <c r="Z503" s="75"/>
      <c r="AA503" s="74"/>
      <c r="AB503" s="74"/>
    </row>
    <row r="504" spans="20:28" ht="14.25" customHeight="1" x14ac:dyDescent="0.2">
      <c r="T504" s="75"/>
      <c r="Z504" s="75"/>
      <c r="AA504" s="74"/>
      <c r="AB504" s="74"/>
    </row>
    <row r="505" spans="20:28" ht="14.25" customHeight="1" x14ac:dyDescent="0.2">
      <c r="T505" s="75"/>
      <c r="Z505" s="75"/>
      <c r="AA505" s="74"/>
      <c r="AB505" s="74"/>
    </row>
    <row r="506" spans="20:28" ht="14.25" customHeight="1" x14ac:dyDescent="0.2">
      <c r="T506" s="75"/>
      <c r="Z506" s="75"/>
      <c r="AA506" s="74"/>
      <c r="AB506" s="74"/>
    </row>
    <row r="507" spans="20:28" ht="14.25" customHeight="1" x14ac:dyDescent="0.2">
      <c r="T507" s="75"/>
      <c r="Z507" s="75"/>
      <c r="AA507" s="74"/>
      <c r="AB507" s="74"/>
    </row>
    <row r="508" spans="20:28" ht="14.25" customHeight="1" x14ac:dyDescent="0.2">
      <c r="T508" s="75"/>
      <c r="Z508" s="75"/>
      <c r="AA508" s="74"/>
      <c r="AB508" s="74"/>
    </row>
    <row r="509" spans="20:28" ht="14.25" customHeight="1" x14ac:dyDescent="0.2">
      <c r="T509" s="75"/>
      <c r="Z509" s="75"/>
      <c r="AA509" s="74"/>
      <c r="AB509" s="74"/>
    </row>
    <row r="510" spans="20:28" ht="14.25" customHeight="1" x14ac:dyDescent="0.2">
      <c r="T510" s="75"/>
      <c r="Z510" s="75"/>
      <c r="AA510" s="74"/>
      <c r="AB510" s="74"/>
    </row>
    <row r="511" spans="20:28" ht="14.25" customHeight="1" x14ac:dyDescent="0.2">
      <c r="T511" s="75"/>
      <c r="Z511" s="75"/>
      <c r="AA511" s="74"/>
      <c r="AB511" s="74"/>
    </row>
    <row r="512" spans="20:28" ht="14.25" customHeight="1" x14ac:dyDescent="0.2">
      <c r="T512" s="75"/>
      <c r="Z512" s="75"/>
      <c r="AA512" s="74"/>
      <c r="AB512" s="74"/>
    </row>
    <row r="513" spans="20:28" ht="14.25" customHeight="1" x14ac:dyDescent="0.2">
      <c r="T513" s="75"/>
      <c r="Z513" s="75"/>
      <c r="AA513" s="74"/>
      <c r="AB513" s="74"/>
    </row>
    <row r="514" spans="20:28" ht="14.25" customHeight="1" x14ac:dyDescent="0.2">
      <c r="T514" s="75"/>
      <c r="Z514" s="75"/>
      <c r="AA514" s="74"/>
      <c r="AB514" s="74"/>
    </row>
    <row r="515" spans="20:28" ht="14.25" customHeight="1" x14ac:dyDescent="0.2">
      <c r="T515" s="75"/>
      <c r="Z515" s="75"/>
      <c r="AA515" s="74"/>
      <c r="AB515" s="74"/>
    </row>
    <row r="516" spans="20:28" ht="14.25" customHeight="1" x14ac:dyDescent="0.2">
      <c r="T516" s="75"/>
      <c r="Z516" s="75"/>
      <c r="AA516" s="74"/>
      <c r="AB516" s="74"/>
    </row>
    <row r="517" spans="20:28" ht="14.25" customHeight="1" x14ac:dyDescent="0.2">
      <c r="T517" s="75"/>
      <c r="Z517" s="75"/>
      <c r="AA517" s="74"/>
      <c r="AB517" s="74"/>
    </row>
    <row r="518" spans="20:28" ht="14.25" customHeight="1" x14ac:dyDescent="0.2">
      <c r="T518" s="75"/>
      <c r="Z518" s="75"/>
      <c r="AA518" s="74"/>
      <c r="AB518" s="74"/>
    </row>
    <row r="519" spans="20:28" ht="14.25" customHeight="1" x14ac:dyDescent="0.2">
      <c r="T519" s="75"/>
      <c r="Z519" s="75"/>
      <c r="AA519" s="74"/>
      <c r="AB519" s="74"/>
    </row>
    <row r="520" spans="20:28" ht="14.25" customHeight="1" x14ac:dyDescent="0.2">
      <c r="T520" s="75"/>
      <c r="Z520" s="75"/>
      <c r="AA520" s="74"/>
      <c r="AB520" s="74"/>
    </row>
    <row r="521" spans="20:28" ht="14.25" customHeight="1" x14ac:dyDescent="0.2">
      <c r="T521" s="75"/>
      <c r="Z521" s="75"/>
      <c r="AA521" s="74"/>
      <c r="AB521" s="74"/>
    </row>
    <row r="522" spans="20:28" ht="14.25" customHeight="1" x14ac:dyDescent="0.2">
      <c r="T522" s="75"/>
      <c r="Z522" s="75"/>
      <c r="AA522" s="74"/>
      <c r="AB522" s="74"/>
    </row>
    <row r="523" spans="20:28" ht="14.25" customHeight="1" x14ac:dyDescent="0.2">
      <c r="T523" s="75"/>
      <c r="Z523" s="75"/>
      <c r="AA523" s="74"/>
      <c r="AB523" s="74"/>
    </row>
    <row r="524" spans="20:28" ht="14.25" customHeight="1" x14ac:dyDescent="0.2">
      <c r="T524" s="75"/>
      <c r="Z524" s="75"/>
      <c r="AA524" s="74"/>
      <c r="AB524" s="74"/>
    </row>
    <row r="525" spans="20:28" ht="14.25" customHeight="1" x14ac:dyDescent="0.2">
      <c r="T525" s="75"/>
      <c r="Z525" s="75"/>
      <c r="AA525" s="74"/>
      <c r="AB525" s="74"/>
    </row>
    <row r="526" spans="20:28" ht="14.25" customHeight="1" x14ac:dyDescent="0.2">
      <c r="T526" s="75"/>
      <c r="Z526" s="75"/>
      <c r="AA526" s="74"/>
      <c r="AB526" s="74"/>
    </row>
    <row r="527" spans="20:28" ht="14.25" customHeight="1" x14ac:dyDescent="0.2">
      <c r="T527" s="75"/>
      <c r="Z527" s="75"/>
      <c r="AA527" s="74"/>
      <c r="AB527" s="74"/>
    </row>
    <row r="528" spans="20:28" ht="14.25" customHeight="1" x14ac:dyDescent="0.2">
      <c r="T528" s="75"/>
      <c r="Z528" s="75"/>
      <c r="AA528" s="74"/>
      <c r="AB528" s="74"/>
    </row>
    <row r="529" spans="20:28" ht="14.25" customHeight="1" x14ac:dyDescent="0.2">
      <c r="T529" s="75"/>
      <c r="Z529" s="75"/>
      <c r="AA529" s="74"/>
      <c r="AB529" s="74"/>
    </row>
    <row r="530" spans="20:28" ht="14.25" customHeight="1" x14ac:dyDescent="0.2">
      <c r="T530" s="75"/>
      <c r="Z530" s="75"/>
      <c r="AA530" s="74"/>
      <c r="AB530" s="74"/>
    </row>
    <row r="531" spans="20:28" ht="14.25" customHeight="1" x14ac:dyDescent="0.2">
      <c r="T531" s="75"/>
      <c r="Z531" s="75"/>
      <c r="AA531" s="74"/>
      <c r="AB531" s="74"/>
    </row>
    <row r="532" spans="20:28" ht="14.25" customHeight="1" x14ac:dyDescent="0.2">
      <c r="T532" s="75"/>
      <c r="Z532" s="75"/>
      <c r="AA532" s="74"/>
      <c r="AB532" s="74"/>
    </row>
    <row r="533" spans="20:28" ht="14.25" customHeight="1" x14ac:dyDescent="0.2">
      <c r="T533" s="75"/>
      <c r="Z533" s="75"/>
      <c r="AA533" s="74"/>
      <c r="AB533" s="74"/>
    </row>
    <row r="534" spans="20:28" ht="14.25" customHeight="1" x14ac:dyDescent="0.2">
      <c r="T534" s="75"/>
      <c r="Z534" s="75"/>
      <c r="AA534" s="74"/>
      <c r="AB534" s="74"/>
    </row>
    <row r="535" spans="20:28" ht="14.25" customHeight="1" x14ac:dyDescent="0.2">
      <c r="T535" s="75"/>
      <c r="Z535" s="75"/>
      <c r="AA535" s="74"/>
      <c r="AB535" s="74"/>
    </row>
    <row r="536" spans="20:28" ht="14.25" customHeight="1" x14ac:dyDescent="0.2">
      <c r="T536" s="75"/>
      <c r="Z536" s="75"/>
      <c r="AA536" s="74"/>
      <c r="AB536" s="74"/>
    </row>
    <row r="537" spans="20:28" ht="14.25" customHeight="1" x14ac:dyDescent="0.2">
      <c r="T537" s="75"/>
      <c r="Z537" s="75"/>
      <c r="AA537" s="74"/>
      <c r="AB537" s="74"/>
    </row>
    <row r="538" spans="20:28" ht="14.25" customHeight="1" x14ac:dyDescent="0.2">
      <c r="T538" s="75"/>
      <c r="Z538" s="75"/>
      <c r="AA538" s="74"/>
      <c r="AB538" s="74"/>
    </row>
    <row r="539" spans="20:28" ht="14.25" customHeight="1" x14ac:dyDescent="0.2">
      <c r="T539" s="75"/>
      <c r="Z539" s="75"/>
      <c r="AA539" s="74"/>
      <c r="AB539" s="74"/>
    </row>
    <row r="540" spans="20:28" ht="14.25" customHeight="1" x14ac:dyDescent="0.2">
      <c r="T540" s="75"/>
      <c r="Z540" s="75"/>
      <c r="AA540" s="74"/>
      <c r="AB540" s="74"/>
    </row>
    <row r="541" spans="20:28" ht="14.25" customHeight="1" x14ac:dyDescent="0.2">
      <c r="T541" s="75"/>
      <c r="Z541" s="75"/>
      <c r="AA541" s="74"/>
      <c r="AB541" s="74"/>
    </row>
    <row r="542" spans="20:28" ht="14.25" customHeight="1" x14ac:dyDescent="0.2">
      <c r="T542" s="75"/>
      <c r="Z542" s="75"/>
      <c r="AA542" s="74"/>
      <c r="AB542" s="74"/>
    </row>
    <row r="543" spans="20:28" ht="14.25" customHeight="1" x14ac:dyDescent="0.2">
      <c r="T543" s="75"/>
      <c r="Z543" s="75"/>
      <c r="AA543" s="74"/>
      <c r="AB543" s="74"/>
    </row>
    <row r="544" spans="20:28" ht="14.25" customHeight="1" x14ac:dyDescent="0.2">
      <c r="T544" s="75"/>
      <c r="Z544" s="75"/>
      <c r="AA544" s="74"/>
      <c r="AB544" s="74"/>
    </row>
    <row r="545" spans="20:28" ht="14.25" customHeight="1" x14ac:dyDescent="0.2">
      <c r="T545" s="75"/>
      <c r="Z545" s="75"/>
      <c r="AA545" s="74"/>
      <c r="AB545" s="74"/>
    </row>
    <row r="546" spans="20:28" ht="14.25" customHeight="1" x14ac:dyDescent="0.2">
      <c r="T546" s="75"/>
      <c r="Z546" s="75"/>
      <c r="AA546" s="74"/>
      <c r="AB546" s="74"/>
    </row>
    <row r="547" spans="20:28" ht="14.25" customHeight="1" x14ac:dyDescent="0.2">
      <c r="T547" s="75"/>
      <c r="Z547" s="75"/>
      <c r="AA547" s="74"/>
      <c r="AB547" s="74"/>
    </row>
    <row r="548" spans="20:28" ht="14.25" customHeight="1" x14ac:dyDescent="0.2">
      <c r="T548" s="75"/>
      <c r="Z548" s="75"/>
      <c r="AA548" s="74"/>
      <c r="AB548" s="74"/>
    </row>
    <row r="549" spans="20:28" ht="14.25" customHeight="1" x14ac:dyDescent="0.2">
      <c r="T549" s="75"/>
      <c r="Z549" s="75"/>
      <c r="AA549" s="74"/>
      <c r="AB549" s="74"/>
    </row>
    <row r="550" spans="20:28" ht="14.25" customHeight="1" x14ac:dyDescent="0.2">
      <c r="T550" s="75"/>
      <c r="Z550" s="75"/>
      <c r="AA550" s="74"/>
      <c r="AB550" s="74"/>
    </row>
    <row r="551" spans="20:28" ht="14.25" customHeight="1" x14ac:dyDescent="0.2">
      <c r="T551" s="75"/>
      <c r="Z551" s="75"/>
      <c r="AA551" s="74"/>
      <c r="AB551" s="74"/>
    </row>
    <row r="552" spans="20:28" ht="14.25" customHeight="1" x14ac:dyDescent="0.2">
      <c r="T552" s="75"/>
      <c r="Z552" s="75"/>
      <c r="AA552" s="74"/>
      <c r="AB552" s="74"/>
    </row>
    <row r="553" spans="20:28" ht="14.25" customHeight="1" x14ac:dyDescent="0.2">
      <c r="T553" s="75"/>
      <c r="Z553" s="75"/>
      <c r="AA553" s="74"/>
      <c r="AB553" s="74"/>
    </row>
    <row r="554" spans="20:28" ht="14.25" customHeight="1" x14ac:dyDescent="0.2">
      <c r="T554" s="75"/>
      <c r="Z554" s="75"/>
      <c r="AA554" s="74"/>
      <c r="AB554" s="74"/>
    </row>
    <row r="555" spans="20:28" ht="14.25" customHeight="1" x14ac:dyDescent="0.2">
      <c r="T555" s="75"/>
      <c r="Z555" s="75"/>
      <c r="AA555" s="74"/>
      <c r="AB555" s="74"/>
    </row>
    <row r="556" spans="20:28" ht="14.25" customHeight="1" x14ac:dyDescent="0.2">
      <c r="T556" s="75"/>
      <c r="Z556" s="75"/>
      <c r="AA556" s="74"/>
      <c r="AB556" s="74"/>
    </row>
    <row r="557" spans="20:28" ht="14.25" customHeight="1" x14ac:dyDescent="0.2">
      <c r="T557" s="75"/>
      <c r="Z557" s="75"/>
      <c r="AA557" s="74"/>
      <c r="AB557" s="74"/>
    </row>
    <row r="558" spans="20:28" ht="14.25" customHeight="1" x14ac:dyDescent="0.2">
      <c r="T558" s="75"/>
      <c r="Z558" s="75"/>
      <c r="AA558" s="74"/>
      <c r="AB558" s="74"/>
    </row>
    <row r="559" spans="20:28" ht="14.25" customHeight="1" x14ac:dyDescent="0.2">
      <c r="T559" s="75"/>
      <c r="Z559" s="75"/>
      <c r="AA559" s="74"/>
      <c r="AB559" s="74"/>
    </row>
    <row r="560" spans="20:28" ht="14.25" customHeight="1" x14ac:dyDescent="0.2">
      <c r="T560" s="75"/>
      <c r="Z560" s="75"/>
      <c r="AA560" s="74"/>
      <c r="AB560" s="74"/>
    </row>
    <row r="561" spans="20:28" ht="14.25" customHeight="1" x14ac:dyDescent="0.2">
      <c r="T561" s="75"/>
      <c r="Z561" s="75"/>
      <c r="AA561" s="74"/>
      <c r="AB561" s="74"/>
    </row>
    <row r="562" spans="20:28" ht="14.25" customHeight="1" x14ac:dyDescent="0.2">
      <c r="T562" s="75"/>
      <c r="Z562" s="75"/>
      <c r="AA562" s="74"/>
      <c r="AB562" s="74"/>
    </row>
    <row r="563" spans="20:28" ht="14.25" customHeight="1" x14ac:dyDescent="0.2">
      <c r="T563" s="75"/>
      <c r="Z563" s="75"/>
      <c r="AA563" s="74"/>
      <c r="AB563" s="74"/>
    </row>
    <row r="564" spans="20:28" ht="14.25" customHeight="1" x14ac:dyDescent="0.2">
      <c r="T564" s="75"/>
      <c r="Z564" s="75"/>
      <c r="AA564" s="74"/>
      <c r="AB564" s="74"/>
    </row>
    <row r="565" spans="20:28" ht="14.25" customHeight="1" x14ac:dyDescent="0.2">
      <c r="T565" s="75"/>
      <c r="Z565" s="75"/>
      <c r="AA565" s="74"/>
      <c r="AB565" s="74"/>
    </row>
    <row r="566" spans="20:28" ht="14.25" customHeight="1" x14ac:dyDescent="0.2">
      <c r="T566" s="75"/>
      <c r="Z566" s="75"/>
      <c r="AA566" s="74"/>
      <c r="AB566" s="74"/>
    </row>
    <row r="567" spans="20:28" ht="14.25" customHeight="1" x14ac:dyDescent="0.2">
      <c r="T567" s="75"/>
      <c r="Z567" s="75"/>
      <c r="AA567" s="74"/>
      <c r="AB567" s="74"/>
    </row>
    <row r="568" spans="20:28" ht="14.25" customHeight="1" x14ac:dyDescent="0.2">
      <c r="T568" s="75"/>
      <c r="Z568" s="75"/>
      <c r="AA568" s="74"/>
      <c r="AB568" s="74"/>
    </row>
    <row r="569" spans="20:28" ht="14.25" customHeight="1" x14ac:dyDescent="0.2">
      <c r="T569" s="75"/>
      <c r="Z569" s="75"/>
      <c r="AA569" s="74"/>
      <c r="AB569" s="74"/>
    </row>
    <row r="570" spans="20:28" ht="14.25" customHeight="1" x14ac:dyDescent="0.2">
      <c r="T570" s="75"/>
      <c r="Z570" s="75"/>
      <c r="AA570" s="74"/>
      <c r="AB570" s="74"/>
    </row>
    <row r="571" spans="20:28" ht="14.25" customHeight="1" x14ac:dyDescent="0.2">
      <c r="T571" s="75"/>
      <c r="Z571" s="75"/>
      <c r="AA571" s="74"/>
      <c r="AB571" s="74"/>
    </row>
    <row r="572" spans="20:28" ht="14.25" customHeight="1" x14ac:dyDescent="0.2">
      <c r="T572" s="75"/>
      <c r="Z572" s="75"/>
      <c r="AA572" s="74"/>
      <c r="AB572" s="74"/>
    </row>
    <row r="573" spans="20:28" ht="14.25" customHeight="1" x14ac:dyDescent="0.2">
      <c r="T573" s="75"/>
      <c r="Z573" s="75"/>
      <c r="AA573" s="74"/>
      <c r="AB573" s="74"/>
    </row>
    <row r="574" spans="20:28" ht="14.25" customHeight="1" x14ac:dyDescent="0.2">
      <c r="T574" s="75"/>
      <c r="Z574" s="75"/>
      <c r="AA574" s="74"/>
      <c r="AB574" s="74"/>
    </row>
    <row r="575" spans="20:28" ht="14.25" customHeight="1" x14ac:dyDescent="0.2">
      <c r="T575" s="75"/>
      <c r="Z575" s="75"/>
      <c r="AA575" s="74"/>
      <c r="AB575" s="74"/>
    </row>
    <row r="576" spans="20:28" ht="14.25" customHeight="1" x14ac:dyDescent="0.2">
      <c r="T576" s="75"/>
      <c r="Z576" s="75"/>
      <c r="AA576" s="74"/>
      <c r="AB576" s="74"/>
    </row>
    <row r="577" spans="20:28" ht="14.25" customHeight="1" x14ac:dyDescent="0.2">
      <c r="T577" s="75"/>
      <c r="Z577" s="75"/>
      <c r="AA577" s="74"/>
      <c r="AB577" s="74"/>
    </row>
    <row r="578" spans="20:28" ht="14.25" customHeight="1" x14ac:dyDescent="0.2">
      <c r="T578" s="75"/>
      <c r="Z578" s="75"/>
      <c r="AA578" s="74"/>
      <c r="AB578" s="74"/>
    </row>
    <row r="579" spans="20:28" ht="14.25" customHeight="1" x14ac:dyDescent="0.2">
      <c r="T579" s="75"/>
      <c r="Z579" s="75"/>
      <c r="AA579" s="74"/>
      <c r="AB579" s="74"/>
    </row>
    <row r="580" spans="20:28" ht="14.25" customHeight="1" x14ac:dyDescent="0.2">
      <c r="T580" s="75"/>
      <c r="Z580" s="75"/>
      <c r="AA580" s="74"/>
      <c r="AB580" s="74"/>
    </row>
    <row r="581" spans="20:28" ht="14.25" customHeight="1" x14ac:dyDescent="0.2">
      <c r="T581" s="75"/>
      <c r="Z581" s="75"/>
      <c r="AA581" s="74"/>
      <c r="AB581" s="74"/>
    </row>
    <row r="582" spans="20:28" ht="14.25" customHeight="1" x14ac:dyDescent="0.2">
      <c r="T582" s="75"/>
      <c r="Z582" s="75"/>
      <c r="AA582" s="74"/>
      <c r="AB582" s="74"/>
    </row>
    <row r="583" spans="20:28" ht="14.25" customHeight="1" x14ac:dyDescent="0.2">
      <c r="T583" s="75"/>
      <c r="Z583" s="75"/>
      <c r="AA583" s="74"/>
      <c r="AB583" s="74"/>
    </row>
    <row r="584" spans="20:28" ht="14.25" customHeight="1" x14ac:dyDescent="0.2">
      <c r="T584" s="75"/>
      <c r="Z584" s="75"/>
      <c r="AA584" s="74"/>
      <c r="AB584" s="74"/>
    </row>
    <row r="585" spans="20:28" ht="14.25" customHeight="1" x14ac:dyDescent="0.2">
      <c r="T585" s="75"/>
      <c r="Z585" s="75"/>
      <c r="AA585" s="74"/>
      <c r="AB585" s="74"/>
    </row>
    <row r="586" spans="20:28" ht="14.25" customHeight="1" x14ac:dyDescent="0.2">
      <c r="T586" s="75"/>
      <c r="Z586" s="75"/>
      <c r="AA586" s="74"/>
      <c r="AB586" s="74"/>
    </row>
    <row r="587" spans="20:28" ht="14.25" customHeight="1" x14ac:dyDescent="0.2">
      <c r="T587" s="75"/>
      <c r="Z587" s="75"/>
      <c r="AA587" s="74"/>
      <c r="AB587" s="74"/>
    </row>
    <row r="588" spans="20:28" ht="14.25" customHeight="1" x14ac:dyDescent="0.2">
      <c r="T588" s="75"/>
      <c r="Z588" s="75"/>
      <c r="AA588" s="74"/>
      <c r="AB588" s="74"/>
    </row>
    <row r="589" spans="20:28" ht="14.25" customHeight="1" x14ac:dyDescent="0.2">
      <c r="T589" s="75"/>
      <c r="Z589" s="75"/>
      <c r="AA589" s="74"/>
      <c r="AB589" s="74"/>
    </row>
    <row r="590" spans="20:28" ht="14.25" customHeight="1" x14ac:dyDescent="0.2">
      <c r="T590" s="75"/>
      <c r="Z590" s="75"/>
      <c r="AA590" s="74"/>
      <c r="AB590" s="74"/>
    </row>
    <row r="591" spans="20:28" ht="14.25" customHeight="1" x14ac:dyDescent="0.2">
      <c r="T591" s="75"/>
      <c r="Z591" s="75"/>
      <c r="AA591" s="74"/>
      <c r="AB591" s="74"/>
    </row>
    <row r="592" spans="20:28" ht="14.25" customHeight="1" x14ac:dyDescent="0.2">
      <c r="T592" s="75"/>
      <c r="Z592" s="75"/>
      <c r="AA592" s="74"/>
      <c r="AB592" s="74"/>
    </row>
    <row r="593" spans="20:28" ht="14.25" customHeight="1" x14ac:dyDescent="0.2">
      <c r="T593" s="75"/>
      <c r="Z593" s="75"/>
      <c r="AA593" s="74"/>
      <c r="AB593" s="74"/>
    </row>
    <row r="594" spans="20:28" ht="14.25" customHeight="1" x14ac:dyDescent="0.2">
      <c r="T594" s="75"/>
      <c r="Z594" s="75"/>
      <c r="AA594" s="74"/>
      <c r="AB594" s="74"/>
    </row>
    <row r="595" spans="20:28" ht="14.25" customHeight="1" x14ac:dyDescent="0.2">
      <c r="T595" s="75"/>
      <c r="Z595" s="75"/>
      <c r="AA595" s="74"/>
      <c r="AB595" s="74"/>
    </row>
    <row r="596" spans="20:28" ht="14.25" customHeight="1" x14ac:dyDescent="0.2">
      <c r="T596" s="75"/>
      <c r="Z596" s="75"/>
      <c r="AA596" s="74"/>
      <c r="AB596" s="74"/>
    </row>
    <row r="597" spans="20:28" ht="14.25" customHeight="1" x14ac:dyDescent="0.2">
      <c r="T597" s="75"/>
      <c r="Z597" s="75"/>
      <c r="AA597" s="74"/>
      <c r="AB597" s="74"/>
    </row>
    <row r="598" spans="20:28" ht="14.25" customHeight="1" x14ac:dyDescent="0.2">
      <c r="T598" s="75"/>
      <c r="Z598" s="75"/>
      <c r="AA598" s="74"/>
      <c r="AB598" s="74"/>
    </row>
    <row r="599" spans="20:28" ht="14.25" customHeight="1" x14ac:dyDescent="0.2">
      <c r="T599" s="75"/>
      <c r="Z599" s="75"/>
      <c r="AA599" s="74"/>
      <c r="AB599" s="74"/>
    </row>
    <row r="600" spans="20:28" ht="14.25" customHeight="1" x14ac:dyDescent="0.2">
      <c r="T600" s="75"/>
      <c r="Z600" s="75"/>
      <c r="AA600" s="74"/>
      <c r="AB600" s="74"/>
    </row>
    <row r="601" spans="20:28" ht="14.25" customHeight="1" x14ac:dyDescent="0.2">
      <c r="T601" s="75"/>
      <c r="Z601" s="75"/>
      <c r="AA601" s="74"/>
      <c r="AB601" s="74"/>
    </row>
    <row r="602" spans="20:28" ht="14.25" customHeight="1" x14ac:dyDescent="0.2">
      <c r="T602" s="75"/>
      <c r="Z602" s="75"/>
      <c r="AA602" s="74"/>
      <c r="AB602" s="74"/>
    </row>
    <row r="603" spans="20:28" ht="14.25" customHeight="1" x14ac:dyDescent="0.2">
      <c r="T603" s="75"/>
      <c r="Z603" s="75"/>
      <c r="AA603" s="74"/>
      <c r="AB603" s="74"/>
    </row>
    <row r="604" spans="20:28" ht="14.25" customHeight="1" x14ac:dyDescent="0.2">
      <c r="T604" s="75"/>
      <c r="Z604" s="75"/>
      <c r="AA604" s="74"/>
      <c r="AB604" s="74"/>
    </row>
    <row r="605" spans="20:28" ht="14.25" customHeight="1" x14ac:dyDescent="0.2">
      <c r="T605" s="75"/>
      <c r="Z605" s="75"/>
      <c r="AA605" s="74"/>
      <c r="AB605" s="74"/>
    </row>
    <row r="606" spans="20:28" ht="14.25" customHeight="1" x14ac:dyDescent="0.2">
      <c r="T606" s="75"/>
      <c r="Z606" s="75"/>
      <c r="AA606" s="74"/>
      <c r="AB606" s="74"/>
    </row>
    <row r="607" spans="20:28" ht="14.25" customHeight="1" x14ac:dyDescent="0.2">
      <c r="T607" s="75"/>
      <c r="Z607" s="75"/>
      <c r="AA607" s="74"/>
      <c r="AB607" s="74"/>
    </row>
    <row r="608" spans="20:28" ht="14.25" customHeight="1" x14ac:dyDescent="0.2">
      <c r="T608" s="75"/>
      <c r="Z608" s="75"/>
      <c r="AA608" s="74"/>
      <c r="AB608" s="74"/>
    </row>
    <row r="609" spans="20:28" ht="14.25" customHeight="1" x14ac:dyDescent="0.2">
      <c r="T609" s="75"/>
      <c r="Z609" s="75"/>
      <c r="AA609" s="74"/>
      <c r="AB609" s="74"/>
    </row>
    <row r="610" spans="20:28" ht="14.25" customHeight="1" x14ac:dyDescent="0.2">
      <c r="T610" s="75"/>
      <c r="Z610" s="75"/>
      <c r="AA610" s="74"/>
      <c r="AB610" s="74"/>
    </row>
    <row r="611" spans="20:28" ht="14.25" customHeight="1" x14ac:dyDescent="0.2">
      <c r="T611" s="75"/>
      <c r="Z611" s="75"/>
      <c r="AA611" s="74"/>
      <c r="AB611" s="74"/>
    </row>
    <row r="612" spans="20:28" ht="14.25" customHeight="1" x14ac:dyDescent="0.2">
      <c r="T612" s="75"/>
      <c r="Z612" s="75"/>
      <c r="AA612" s="74"/>
      <c r="AB612" s="74"/>
    </row>
    <row r="613" spans="20:28" ht="14.25" customHeight="1" x14ac:dyDescent="0.2">
      <c r="T613" s="75"/>
      <c r="Z613" s="75"/>
      <c r="AA613" s="74"/>
      <c r="AB613" s="74"/>
    </row>
    <row r="614" spans="20:28" ht="14.25" customHeight="1" x14ac:dyDescent="0.2">
      <c r="T614" s="75"/>
      <c r="Z614" s="75"/>
      <c r="AA614" s="74"/>
      <c r="AB614" s="74"/>
    </row>
    <row r="615" spans="20:28" ht="14.25" customHeight="1" x14ac:dyDescent="0.2">
      <c r="T615" s="75"/>
      <c r="Z615" s="75"/>
      <c r="AA615" s="74"/>
      <c r="AB615" s="74"/>
    </row>
    <row r="616" spans="20:28" ht="14.25" customHeight="1" x14ac:dyDescent="0.2">
      <c r="T616" s="75"/>
      <c r="Z616" s="75"/>
      <c r="AA616" s="74"/>
      <c r="AB616" s="74"/>
    </row>
    <row r="617" spans="20:28" ht="14.25" customHeight="1" x14ac:dyDescent="0.2">
      <c r="T617" s="75"/>
      <c r="Z617" s="75"/>
      <c r="AA617" s="74"/>
      <c r="AB617" s="74"/>
    </row>
    <row r="618" spans="20:28" ht="14.25" customHeight="1" x14ac:dyDescent="0.2">
      <c r="T618" s="75"/>
      <c r="Z618" s="75"/>
      <c r="AA618" s="74"/>
      <c r="AB618" s="74"/>
    </row>
    <row r="619" spans="20:28" ht="14.25" customHeight="1" x14ac:dyDescent="0.2">
      <c r="T619" s="75"/>
      <c r="Z619" s="75"/>
      <c r="AA619" s="74"/>
      <c r="AB619" s="74"/>
    </row>
    <row r="620" spans="20:28" ht="14.25" customHeight="1" x14ac:dyDescent="0.2">
      <c r="T620" s="75"/>
      <c r="Z620" s="75"/>
      <c r="AA620" s="74"/>
      <c r="AB620" s="74"/>
    </row>
    <row r="621" spans="20:28" ht="14.25" customHeight="1" x14ac:dyDescent="0.2">
      <c r="T621" s="75"/>
      <c r="Z621" s="75"/>
      <c r="AA621" s="74"/>
      <c r="AB621" s="74"/>
    </row>
    <row r="622" spans="20:28" ht="14.25" customHeight="1" x14ac:dyDescent="0.2">
      <c r="T622" s="75"/>
      <c r="Z622" s="75"/>
      <c r="AA622" s="74"/>
      <c r="AB622" s="74"/>
    </row>
    <row r="623" spans="20:28" ht="14.25" customHeight="1" x14ac:dyDescent="0.2">
      <c r="T623" s="75"/>
      <c r="Z623" s="75"/>
      <c r="AA623" s="74"/>
      <c r="AB623" s="74"/>
    </row>
    <row r="624" spans="20:28" ht="14.25" customHeight="1" x14ac:dyDescent="0.2">
      <c r="T624" s="75"/>
      <c r="Z624" s="75"/>
      <c r="AA624" s="74"/>
      <c r="AB624" s="74"/>
    </row>
    <row r="625" spans="20:28" ht="14.25" customHeight="1" x14ac:dyDescent="0.2">
      <c r="T625" s="75"/>
      <c r="Z625" s="75"/>
      <c r="AA625" s="74"/>
      <c r="AB625" s="74"/>
    </row>
    <row r="626" spans="20:28" ht="14.25" customHeight="1" x14ac:dyDescent="0.2">
      <c r="T626" s="75"/>
      <c r="Z626" s="75"/>
      <c r="AA626" s="74"/>
      <c r="AB626" s="74"/>
    </row>
    <row r="627" spans="20:28" ht="14.25" customHeight="1" x14ac:dyDescent="0.2">
      <c r="T627" s="75"/>
      <c r="Z627" s="75"/>
      <c r="AA627" s="74"/>
      <c r="AB627" s="74"/>
    </row>
    <row r="628" spans="20:28" ht="14.25" customHeight="1" x14ac:dyDescent="0.2">
      <c r="T628" s="75"/>
      <c r="Z628" s="75"/>
      <c r="AA628" s="74"/>
      <c r="AB628" s="74"/>
    </row>
    <row r="629" spans="20:28" ht="14.25" customHeight="1" x14ac:dyDescent="0.2">
      <c r="T629" s="75"/>
      <c r="Z629" s="75"/>
      <c r="AA629" s="74"/>
      <c r="AB629" s="74"/>
    </row>
    <row r="630" spans="20:28" ht="14.25" customHeight="1" x14ac:dyDescent="0.2">
      <c r="T630" s="75"/>
      <c r="Z630" s="75"/>
      <c r="AA630" s="74"/>
      <c r="AB630" s="74"/>
    </row>
    <row r="631" spans="20:28" ht="14.25" customHeight="1" x14ac:dyDescent="0.2">
      <c r="T631" s="75"/>
      <c r="Z631" s="75"/>
      <c r="AA631" s="74"/>
      <c r="AB631" s="74"/>
    </row>
    <row r="632" spans="20:28" ht="14.25" customHeight="1" x14ac:dyDescent="0.2">
      <c r="T632" s="75"/>
      <c r="Z632" s="75"/>
      <c r="AA632" s="74"/>
      <c r="AB632" s="74"/>
    </row>
    <row r="633" spans="20:28" ht="14.25" customHeight="1" x14ac:dyDescent="0.2">
      <c r="T633" s="75"/>
      <c r="Z633" s="75"/>
      <c r="AA633" s="74"/>
      <c r="AB633" s="74"/>
    </row>
    <row r="634" spans="20:28" ht="14.25" customHeight="1" x14ac:dyDescent="0.2">
      <c r="T634" s="75"/>
      <c r="Z634" s="75"/>
      <c r="AA634" s="74"/>
      <c r="AB634" s="74"/>
    </row>
    <row r="635" spans="20:28" ht="14.25" customHeight="1" x14ac:dyDescent="0.2">
      <c r="T635" s="75"/>
      <c r="Z635" s="75"/>
      <c r="AA635" s="74"/>
      <c r="AB635" s="74"/>
    </row>
    <row r="636" spans="20:28" ht="14.25" customHeight="1" x14ac:dyDescent="0.2">
      <c r="T636" s="75"/>
      <c r="Z636" s="75"/>
      <c r="AA636" s="74"/>
      <c r="AB636" s="74"/>
    </row>
    <row r="637" spans="20:28" ht="14.25" customHeight="1" x14ac:dyDescent="0.2">
      <c r="T637" s="75"/>
      <c r="Z637" s="75"/>
      <c r="AA637" s="74"/>
      <c r="AB637" s="74"/>
    </row>
    <row r="638" spans="20:28" ht="14.25" customHeight="1" x14ac:dyDescent="0.2">
      <c r="T638" s="75"/>
      <c r="Z638" s="75"/>
      <c r="AA638" s="74"/>
      <c r="AB638" s="74"/>
    </row>
    <row r="639" spans="20:28" ht="14.25" customHeight="1" x14ac:dyDescent="0.2">
      <c r="T639" s="75"/>
      <c r="Z639" s="75"/>
      <c r="AA639" s="74"/>
      <c r="AB639" s="74"/>
    </row>
    <row r="640" spans="20:28" ht="14.25" customHeight="1" x14ac:dyDescent="0.2">
      <c r="T640" s="75"/>
      <c r="Z640" s="75"/>
      <c r="AA640" s="74"/>
      <c r="AB640" s="74"/>
    </row>
    <row r="641" spans="20:28" ht="14.25" customHeight="1" x14ac:dyDescent="0.2">
      <c r="T641" s="75"/>
      <c r="Z641" s="75"/>
      <c r="AA641" s="74"/>
      <c r="AB641" s="74"/>
    </row>
    <row r="642" spans="20:28" ht="14.25" customHeight="1" x14ac:dyDescent="0.2">
      <c r="T642" s="75"/>
      <c r="Z642" s="75"/>
      <c r="AA642" s="74"/>
      <c r="AB642" s="74"/>
    </row>
    <row r="643" spans="20:28" ht="14.25" customHeight="1" x14ac:dyDescent="0.2">
      <c r="T643" s="75"/>
      <c r="Z643" s="75"/>
      <c r="AA643" s="74"/>
      <c r="AB643" s="74"/>
    </row>
    <row r="644" spans="20:28" ht="14.25" customHeight="1" x14ac:dyDescent="0.2">
      <c r="T644" s="75"/>
      <c r="Z644" s="75"/>
      <c r="AA644" s="74"/>
      <c r="AB644" s="74"/>
    </row>
    <row r="645" spans="20:28" ht="14.25" customHeight="1" x14ac:dyDescent="0.2">
      <c r="T645" s="75"/>
      <c r="Z645" s="75"/>
      <c r="AA645" s="74"/>
      <c r="AB645" s="74"/>
    </row>
    <row r="646" spans="20:28" ht="14.25" customHeight="1" x14ac:dyDescent="0.2">
      <c r="T646" s="75"/>
      <c r="Z646" s="75"/>
      <c r="AA646" s="74"/>
      <c r="AB646" s="74"/>
    </row>
    <row r="647" spans="20:28" ht="14.25" customHeight="1" x14ac:dyDescent="0.2">
      <c r="T647" s="75"/>
      <c r="Z647" s="75"/>
      <c r="AA647" s="74"/>
      <c r="AB647" s="74"/>
    </row>
    <row r="648" spans="20:28" ht="14.25" customHeight="1" x14ac:dyDescent="0.2">
      <c r="T648" s="75"/>
      <c r="Z648" s="75"/>
      <c r="AA648" s="74"/>
      <c r="AB648" s="74"/>
    </row>
    <row r="649" spans="20:28" ht="14.25" customHeight="1" x14ac:dyDescent="0.2">
      <c r="T649" s="75"/>
      <c r="Z649" s="75"/>
      <c r="AA649" s="74"/>
      <c r="AB649" s="74"/>
    </row>
    <row r="650" spans="20:28" ht="14.25" customHeight="1" x14ac:dyDescent="0.2">
      <c r="T650" s="75"/>
      <c r="Z650" s="75"/>
      <c r="AA650" s="74"/>
      <c r="AB650" s="74"/>
    </row>
    <row r="651" spans="20:28" ht="14.25" customHeight="1" x14ac:dyDescent="0.2">
      <c r="T651" s="75"/>
      <c r="Z651" s="75"/>
      <c r="AA651" s="74"/>
      <c r="AB651" s="74"/>
    </row>
    <row r="652" spans="20:28" ht="14.25" customHeight="1" x14ac:dyDescent="0.2">
      <c r="T652" s="75"/>
      <c r="Z652" s="75"/>
      <c r="AA652" s="74"/>
      <c r="AB652" s="74"/>
    </row>
    <row r="653" spans="20:28" ht="14.25" customHeight="1" x14ac:dyDescent="0.2">
      <c r="T653" s="75"/>
      <c r="Z653" s="75"/>
      <c r="AA653" s="74"/>
      <c r="AB653" s="74"/>
    </row>
    <row r="654" spans="20:28" ht="14.25" customHeight="1" x14ac:dyDescent="0.2">
      <c r="T654" s="75"/>
      <c r="Z654" s="75"/>
      <c r="AA654" s="74"/>
      <c r="AB654" s="74"/>
    </row>
    <row r="655" spans="20:28" ht="14.25" customHeight="1" x14ac:dyDescent="0.2">
      <c r="T655" s="75"/>
      <c r="Z655" s="75"/>
      <c r="AA655" s="74"/>
      <c r="AB655" s="74"/>
    </row>
    <row r="656" spans="20:28" ht="14.25" customHeight="1" x14ac:dyDescent="0.2">
      <c r="T656" s="75"/>
      <c r="Z656" s="75"/>
      <c r="AA656" s="74"/>
      <c r="AB656" s="74"/>
    </row>
    <row r="657" spans="20:28" ht="14.25" customHeight="1" x14ac:dyDescent="0.2">
      <c r="T657" s="75"/>
      <c r="Z657" s="75"/>
      <c r="AA657" s="74"/>
      <c r="AB657" s="74"/>
    </row>
    <row r="658" spans="20:28" ht="14.25" customHeight="1" x14ac:dyDescent="0.2">
      <c r="T658" s="75"/>
      <c r="Z658" s="75"/>
      <c r="AA658" s="74"/>
      <c r="AB658" s="74"/>
    </row>
    <row r="659" spans="20:28" ht="14.25" customHeight="1" x14ac:dyDescent="0.2">
      <c r="T659" s="75"/>
      <c r="Z659" s="75"/>
      <c r="AA659" s="74"/>
      <c r="AB659" s="74"/>
    </row>
    <row r="660" spans="20:28" ht="14.25" customHeight="1" x14ac:dyDescent="0.2">
      <c r="T660" s="75"/>
      <c r="Z660" s="75"/>
      <c r="AA660" s="74"/>
      <c r="AB660" s="74"/>
    </row>
    <row r="661" spans="20:28" ht="14.25" customHeight="1" x14ac:dyDescent="0.2">
      <c r="T661" s="75"/>
      <c r="Z661" s="75"/>
      <c r="AA661" s="74"/>
      <c r="AB661" s="74"/>
    </row>
    <row r="662" spans="20:28" ht="14.25" customHeight="1" x14ac:dyDescent="0.2">
      <c r="T662" s="75"/>
      <c r="Z662" s="75"/>
      <c r="AA662" s="74"/>
      <c r="AB662" s="74"/>
    </row>
    <row r="663" spans="20:28" ht="14.25" customHeight="1" x14ac:dyDescent="0.2">
      <c r="T663" s="75"/>
      <c r="Z663" s="75"/>
      <c r="AA663" s="74"/>
      <c r="AB663" s="74"/>
    </row>
    <row r="664" spans="20:28" ht="14.25" customHeight="1" x14ac:dyDescent="0.2">
      <c r="T664" s="75"/>
      <c r="Z664" s="75"/>
      <c r="AA664" s="74"/>
      <c r="AB664" s="74"/>
    </row>
    <row r="665" spans="20:28" ht="14.25" customHeight="1" x14ac:dyDescent="0.2">
      <c r="T665" s="75"/>
      <c r="Z665" s="75"/>
      <c r="AA665" s="74"/>
      <c r="AB665" s="74"/>
    </row>
    <row r="666" spans="20:28" ht="14.25" customHeight="1" x14ac:dyDescent="0.2">
      <c r="T666" s="75"/>
      <c r="Z666" s="75"/>
      <c r="AA666" s="74"/>
      <c r="AB666" s="74"/>
    </row>
    <row r="667" spans="20:28" ht="14.25" customHeight="1" x14ac:dyDescent="0.2">
      <c r="T667" s="75"/>
      <c r="Z667" s="75"/>
      <c r="AA667" s="74"/>
      <c r="AB667" s="74"/>
    </row>
    <row r="668" spans="20:28" ht="14.25" customHeight="1" x14ac:dyDescent="0.2">
      <c r="T668" s="75"/>
      <c r="Z668" s="75"/>
      <c r="AA668" s="74"/>
      <c r="AB668" s="74"/>
    </row>
    <row r="669" spans="20:28" ht="14.25" customHeight="1" x14ac:dyDescent="0.2">
      <c r="T669" s="75"/>
      <c r="Z669" s="75"/>
      <c r="AA669" s="74"/>
      <c r="AB669" s="74"/>
    </row>
    <row r="670" spans="20:28" ht="14.25" customHeight="1" x14ac:dyDescent="0.2">
      <c r="T670" s="75"/>
      <c r="Z670" s="75"/>
      <c r="AA670" s="74"/>
      <c r="AB670" s="74"/>
    </row>
    <row r="671" spans="20:28" ht="14.25" customHeight="1" x14ac:dyDescent="0.2">
      <c r="T671" s="75"/>
      <c r="Z671" s="75"/>
      <c r="AA671" s="74"/>
      <c r="AB671" s="74"/>
    </row>
    <row r="672" spans="20:28" ht="14.25" customHeight="1" x14ac:dyDescent="0.2">
      <c r="T672" s="75"/>
      <c r="Z672" s="75"/>
      <c r="AA672" s="74"/>
      <c r="AB672" s="74"/>
    </row>
    <row r="673" spans="20:28" ht="14.25" customHeight="1" x14ac:dyDescent="0.2">
      <c r="T673" s="75"/>
      <c r="Z673" s="75"/>
      <c r="AA673" s="74"/>
      <c r="AB673" s="74"/>
    </row>
    <row r="674" spans="20:28" ht="14.25" customHeight="1" x14ac:dyDescent="0.2">
      <c r="T674" s="75"/>
      <c r="Z674" s="75"/>
      <c r="AA674" s="74"/>
      <c r="AB674" s="74"/>
    </row>
    <row r="675" spans="20:28" ht="14.25" customHeight="1" x14ac:dyDescent="0.2">
      <c r="T675" s="75"/>
      <c r="Z675" s="75"/>
      <c r="AA675" s="74"/>
      <c r="AB675" s="74"/>
    </row>
    <row r="676" spans="20:28" ht="14.25" customHeight="1" x14ac:dyDescent="0.2">
      <c r="T676" s="75"/>
      <c r="Z676" s="75"/>
      <c r="AA676" s="74"/>
      <c r="AB676" s="74"/>
    </row>
    <row r="677" spans="20:28" ht="14.25" customHeight="1" x14ac:dyDescent="0.2">
      <c r="T677" s="75"/>
      <c r="Z677" s="75"/>
      <c r="AA677" s="74"/>
      <c r="AB677" s="74"/>
    </row>
    <row r="678" spans="20:28" ht="14.25" customHeight="1" x14ac:dyDescent="0.2">
      <c r="T678" s="75"/>
      <c r="Z678" s="75"/>
      <c r="AA678" s="74"/>
      <c r="AB678" s="74"/>
    </row>
    <row r="679" spans="20:28" ht="14.25" customHeight="1" x14ac:dyDescent="0.2">
      <c r="T679" s="75"/>
      <c r="Z679" s="75"/>
      <c r="AA679" s="74"/>
      <c r="AB679" s="74"/>
    </row>
    <row r="680" spans="20:28" ht="14.25" customHeight="1" x14ac:dyDescent="0.2">
      <c r="T680" s="75"/>
      <c r="Z680" s="75"/>
      <c r="AA680" s="74"/>
      <c r="AB680" s="74"/>
    </row>
    <row r="681" spans="20:28" ht="14.25" customHeight="1" x14ac:dyDescent="0.2">
      <c r="T681" s="75"/>
      <c r="Z681" s="75"/>
      <c r="AA681" s="74"/>
      <c r="AB681" s="74"/>
    </row>
    <row r="682" spans="20:28" ht="14.25" customHeight="1" x14ac:dyDescent="0.2">
      <c r="T682" s="75"/>
      <c r="Z682" s="75"/>
      <c r="AA682" s="74"/>
      <c r="AB682" s="74"/>
    </row>
    <row r="683" spans="20:28" ht="14.25" customHeight="1" x14ac:dyDescent="0.2">
      <c r="T683" s="75"/>
      <c r="Z683" s="75"/>
      <c r="AA683" s="74"/>
      <c r="AB683" s="74"/>
    </row>
    <row r="684" spans="20:28" ht="14.25" customHeight="1" x14ac:dyDescent="0.2">
      <c r="T684" s="75"/>
      <c r="Z684" s="75"/>
      <c r="AA684" s="74"/>
      <c r="AB684" s="74"/>
    </row>
    <row r="685" spans="20:28" ht="14.25" customHeight="1" x14ac:dyDescent="0.2">
      <c r="T685" s="75"/>
      <c r="Z685" s="75"/>
      <c r="AA685" s="74"/>
      <c r="AB685" s="74"/>
    </row>
    <row r="686" spans="20:28" ht="14.25" customHeight="1" x14ac:dyDescent="0.2">
      <c r="T686" s="75"/>
      <c r="Z686" s="75"/>
      <c r="AA686" s="74"/>
      <c r="AB686" s="74"/>
    </row>
    <row r="687" spans="20:28" ht="14.25" customHeight="1" x14ac:dyDescent="0.2">
      <c r="T687" s="75"/>
      <c r="Z687" s="75"/>
      <c r="AA687" s="74"/>
      <c r="AB687" s="74"/>
    </row>
    <row r="688" spans="20:28" ht="14.25" customHeight="1" x14ac:dyDescent="0.2">
      <c r="T688" s="75"/>
      <c r="Z688" s="75"/>
      <c r="AA688" s="74"/>
      <c r="AB688" s="74"/>
    </row>
    <row r="689" spans="20:28" ht="14.25" customHeight="1" x14ac:dyDescent="0.2">
      <c r="T689" s="75"/>
      <c r="Z689" s="75"/>
      <c r="AA689" s="74"/>
      <c r="AB689" s="74"/>
    </row>
    <row r="690" spans="20:28" ht="14.25" customHeight="1" x14ac:dyDescent="0.2">
      <c r="T690" s="75"/>
      <c r="Z690" s="75"/>
      <c r="AA690" s="74"/>
      <c r="AB690" s="74"/>
    </row>
    <row r="691" spans="20:28" ht="14.25" customHeight="1" x14ac:dyDescent="0.2">
      <c r="T691" s="75"/>
      <c r="Z691" s="75"/>
      <c r="AA691" s="74"/>
      <c r="AB691" s="74"/>
    </row>
    <row r="692" spans="20:28" ht="14.25" customHeight="1" x14ac:dyDescent="0.2">
      <c r="T692" s="75"/>
      <c r="Z692" s="75"/>
      <c r="AA692" s="74"/>
      <c r="AB692" s="74"/>
    </row>
    <row r="693" spans="20:28" ht="14.25" customHeight="1" x14ac:dyDescent="0.2">
      <c r="T693" s="75"/>
      <c r="Z693" s="75"/>
      <c r="AA693" s="74"/>
      <c r="AB693" s="74"/>
    </row>
    <row r="694" spans="20:28" ht="14.25" customHeight="1" x14ac:dyDescent="0.2">
      <c r="T694" s="75"/>
      <c r="Z694" s="75"/>
      <c r="AA694" s="74"/>
      <c r="AB694" s="74"/>
    </row>
    <row r="695" spans="20:28" ht="14.25" customHeight="1" x14ac:dyDescent="0.2">
      <c r="T695" s="75"/>
      <c r="Z695" s="75"/>
      <c r="AA695" s="74"/>
      <c r="AB695" s="74"/>
    </row>
    <row r="696" spans="20:28" ht="14.25" customHeight="1" x14ac:dyDescent="0.2">
      <c r="T696" s="75"/>
      <c r="Z696" s="75"/>
      <c r="AA696" s="74"/>
      <c r="AB696" s="74"/>
    </row>
    <row r="697" spans="20:28" ht="14.25" customHeight="1" x14ac:dyDescent="0.2">
      <c r="T697" s="75"/>
      <c r="Z697" s="75"/>
      <c r="AA697" s="74"/>
      <c r="AB697" s="74"/>
    </row>
    <row r="698" spans="20:28" ht="14.25" customHeight="1" x14ac:dyDescent="0.2">
      <c r="T698" s="75"/>
      <c r="Z698" s="75"/>
      <c r="AA698" s="74"/>
      <c r="AB698" s="74"/>
    </row>
    <row r="699" spans="20:28" ht="14.25" customHeight="1" x14ac:dyDescent="0.2">
      <c r="T699" s="75"/>
      <c r="Z699" s="75"/>
      <c r="AA699" s="74"/>
      <c r="AB699" s="74"/>
    </row>
    <row r="700" spans="20:28" ht="14.25" customHeight="1" x14ac:dyDescent="0.2">
      <c r="T700" s="75"/>
      <c r="Z700" s="75"/>
      <c r="AA700" s="74"/>
      <c r="AB700" s="74"/>
    </row>
    <row r="701" spans="20:28" ht="14.25" customHeight="1" x14ac:dyDescent="0.2">
      <c r="T701" s="75"/>
      <c r="Z701" s="75"/>
      <c r="AA701" s="74"/>
      <c r="AB701" s="74"/>
    </row>
    <row r="702" spans="20:28" ht="14.25" customHeight="1" x14ac:dyDescent="0.2">
      <c r="T702" s="75"/>
      <c r="Z702" s="75"/>
      <c r="AA702" s="74"/>
      <c r="AB702" s="74"/>
    </row>
    <row r="703" spans="20:28" ht="14.25" customHeight="1" x14ac:dyDescent="0.2">
      <c r="T703" s="75"/>
      <c r="Z703" s="75"/>
      <c r="AA703" s="74"/>
      <c r="AB703" s="74"/>
    </row>
    <row r="704" spans="20:28" ht="14.25" customHeight="1" x14ac:dyDescent="0.2">
      <c r="T704" s="75"/>
      <c r="Z704" s="75"/>
      <c r="AA704" s="74"/>
      <c r="AB704" s="74"/>
    </row>
    <row r="705" spans="20:28" ht="14.25" customHeight="1" x14ac:dyDescent="0.2">
      <c r="T705" s="75"/>
      <c r="Z705" s="75"/>
      <c r="AA705" s="74"/>
      <c r="AB705" s="74"/>
    </row>
    <row r="706" spans="20:28" ht="14.25" customHeight="1" x14ac:dyDescent="0.2">
      <c r="T706" s="75"/>
      <c r="Z706" s="75"/>
      <c r="AA706" s="74"/>
      <c r="AB706" s="74"/>
    </row>
    <row r="707" spans="20:28" ht="14.25" customHeight="1" x14ac:dyDescent="0.2">
      <c r="T707" s="75"/>
      <c r="Z707" s="75"/>
      <c r="AA707" s="74"/>
      <c r="AB707" s="74"/>
    </row>
    <row r="708" spans="20:28" ht="14.25" customHeight="1" x14ac:dyDescent="0.2">
      <c r="T708" s="75"/>
      <c r="Z708" s="75"/>
      <c r="AA708" s="74"/>
      <c r="AB708" s="74"/>
    </row>
    <row r="709" spans="20:28" ht="14.25" customHeight="1" x14ac:dyDescent="0.2">
      <c r="T709" s="75"/>
      <c r="Z709" s="75"/>
      <c r="AA709" s="74"/>
      <c r="AB709" s="74"/>
    </row>
    <row r="710" spans="20:28" ht="14.25" customHeight="1" x14ac:dyDescent="0.2">
      <c r="T710" s="75"/>
      <c r="Z710" s="75"/>
      <c r="AA710" s="74"/>
      <c r="AB710" s="74"/>
    </row>
    <row r="711" spans="20:28" ht="14.25" customHeight="1" x14ac:dyDescent="0.2">
      <c r="T711" s="75"/>
      <c r="Z711" s="75"/>
      <c r="AA711" s="74"/>
      <c r="AB711" s="74"/>
    </row>
    <row r="712" spans="20:28" ht="14.25" customHeight="1" x14ac:dyDescent="0.2">
      <c r="T712" s="75"/>
      <c r="Z712" s="75"/>
      <c r="AA712" s="74"/>
      <c r="AB712" s="74"/>
    </row>
    <row r="713" spans="20:28" ht="14.25" customHeight="1" x14ac:dyDescent="0.2">
      <c r="T713" s="75"/>
      <c r="Z713" s="75"/>
      <c r="AA713" s="74"/>
      <c r="AB713" s="74"/>
    </row>
    <row r="714" spans="20:28" ht="14.25" customHeight="1" x14ac:dyDescent="0.2">
      <c r="T714" s="75"/>
      <c r="Z714" s="75"/>
      <c r="AA714" s="74"/>
      <c r="AB714" s="74"/>
    </row>
    <row r="715" spans="20:28" ht="14.25" customHeight="1" x14ac:dyDescent="0.2">
      <c r="T715" s="75"/>
      <c r="Z715" s="75"/>
      <c r="AA715" s="74"/>
      <c r="AB715" s="74"/>
    </row>
    <row r="716" spans="20:28" ht="14.25" customHeight="1" x14ac:dyDescent="0.2">
      <c r="T716" s="75"/>
      <c r="Z716" s="75"/>
      <c r="AA716" s="74"/>
      <c r="AB716" s="74"/>
    </row>
    <row r="717" spans="20:28" ht="14.25" customHeight="1" x14ac:dyDescent="0.2">
      <c r="T717" s="75"/>
      <c r="Z717" s="75"/>
      <c r="AA717" s="74"/>
      <c r="AB717" s="74"/>
    </row>
    <row r="718" spans="20:28" ht="14.25" customHeight="1" x14ac:dyDescent="0.2">
      <c r="T718" s="75"/>
      <c r="Z718" s="75"/>
      <c r="AA718" s="74"/>
      <c r="AB718" s="74"/>
    </row>
    <row r="719" spans="20:28" ht="14.25" customHeight="1" x14ac:dyDescent="0.2">
      <c r="T719" s="75"/>
      <c r="Z719" s="75"/>
      <c r="AA719" s="74"/>
      <c r="AB719" s="74"/>
    </row>
    <row r="720" spans="20:28" ht="14.25" customHeight="1" x14ac:dyDescent="0.2">
      <c r="T720" s="75"/>
      <c r="Z720" s="75"/>
      <c r="AA720" s="74"/>
      <c r="AB720" s="74"/>
    </row>
    <row r="721" spans="20:28" ht="14.25" customHeight="1" x14ac:dyDescent="0.2">
      <c r="T721" s="75"/>
      <c r="Z721" s="75"/>
      <c r="AA721" s="74"/>
      <c r="AB721" s="74"/>
    </row>
    <row r="722" spans="20:28" ht="14.25" customHeight="1" x14ac:dyDescent="0.2">
      <c r="T722" s="75"/>
      <c r="Z722" s="75"/>
      <c r="AA722" s="74"/>
      <c r="AB722" s="74"/>
    </row>
    <row r="723" spans="20:28" ht="14.25" customHeight="1" x14ac:dyDescent="0.2">
      <c r="T723" s="75"/>
      <c r="Z723" s="75"/>
      <c r="AA723" s="74"/>
      <c r="AB723" s="74"/>
    </row>
    <row r="724" spans="20:28" ht="14.25" customHeight="1" x14ac:dyDescent="0.2">
      <c r="T724" s="75"/>
      <c r="Z724" s="75"/>
      <c r="AA724" s="74"/>
      <c r="AB724" s="74"/>
    </row>
    <row r="725" spans="20:28" ht="14.25" customHeight="1" x14ac:dyDescent="0.2">
      <c r="T725" s="75"/>
      <c r="Z725" s="75"/>
      <c r="AA725" s="74"/>
      <c r="AB725" s="74"/>
    </row>
    <row r="726" spans="20:28" ht="14.25" customHeight="1" x14ac:dyDescent="0.2">
      <c r="T726" s="75"/>
      <c r="Z726" s="75"/>
      <c r="AA726" s="74"/>
      <c r="AB726" s="74"/>
    </row>
    <row r="727" spans="20:28" ht="14.25" customHeight="1" x14ac:dyDescent="0.2">
      <c r="T727" s="75"/>
      <c r="Z727" s="75"/>
      <c r="AA727" s="74"/>
      <c r="AB727" s="74"/>
    </row>
    <row r="728" spans="20:28" ht="14.25" customHeight="1" x14ac:dyDescent="0.2">
      <c r="T728" s="75"/>
      <c r="Z728" s="75"/>
      <c r="AA728" s="74"/>
      <c r="AB728" s="74"/>
    </row>
    <row r="729" spans="20:28" ht="14.25" customHeight="1" x14ac:dyDescent="0.2">
      <c r="T729" s="75"/>
      <c r="Z729" s="75"/>
      <c r="AA729" s="74"/>
      <c r="AB729" s="74"/>
    </row>
    <row r="730" spans="20:28" ht="14.25" customHeight="1" x14ac:dyDescent="0.2">
      <c r="T730" s="75"/>
      <c r="Z730" s="75"/>
      <c r="AA730" s="74"/>
      <c r="AB730" s="74"/>
    </row>
    <row r="731" spans="20:28" ht="14.25" customHeight="1" x14ac:dyDescent="0.2">
      <c r="T731" s="75"/>
      <c r="Z731" s="75"/>
      <c r="AA731" s="74"/>
      <c r="AB731" s="74"/>
    </row>
    <row r="732" spans="20:28" ht="14.25" customHeight="1" x14ac:dyDescent="0.2">
      <c r="T732" s="75"/>
      <c r="Z732" s="75"/>
      <c r="AA732" s="74"/>
      <c r="AB732" s="74"/>
    </row>
    <row r="733" spans="20:28" ht="14.25" customHeight="1" x14ac:dyDescent="0.2">
      <c r="T733" s="75"/>
      <c r="Z733" s="75"/>
      <c r="AA733" s="74"/>
      <c r="AB733" s="74"/>
    </row>
    <row r="734" spans="20:28" ht="14.25" customHeight="1" x14ac:dyDescent="0.2">
      <c r="T734" s="75"/>
      <c r="Z734" s="75"/>
      <c r="AA734" s="74"/>
      <c r="AB734" s="74"/>
    </row>
    <row r="735" spans="20:28" ht="14.25" customHeight="1" x14ac:dyDescent="0.2">
      <c r="T735" s="75"/>
      <c r="Z735" s="75"/>
      <c r="AA735" s="74"/>
      <c r="AB735" s="74"/>
    </row>
    <row r="736" spans="20:28" ht="14.25" customHeight="1" x14ac:dyDescent="0.2">
      <c r="T736" s="75"/>
      <c r="Z736" s="75"/>
      <c r="AA736" s="74"/>
      <c r="AB736" s="74"/>
    </row>
    <row r="737" spans="20:28" ht="14.25" customHeight="1" x14ac:dyDescent="0.2">
      <c r="T737" s="75"/>
      <c r="Z737" s="75"/>
      <c r="AA737" s="74"/>
      <c r="AB737" s="74"/>
    </row>
    <row r="738" spans="20:28" ht="14.25" customHeight="1" x14ac:dyDescent="0.2">
      <c r="T738" s="75"/>
      <c r="Z738" s="75"/>
      <c r="AA738" s="74"/>
      <c r="AB738" s="74"/>
    </row>
    <row r="739" spans="20:28" ht="14.25" customHeight="1" x14ac:dyDescent="0.2">
      <c r="T739" s="75"/>
      <c r="Z739" s="75"/>
      <c r="AA739" s="74"/>
      <c r="AB739" s="74"/>
    </row>
    <row r="740" spans="20:28" ht="14.25" customHeight="1" x14ac:dyDescent="0.2">
      <c r="T740" s="75"/>
      <c r="Z740" s="75"/>
      <c r="AA740" s="74"/>
      <c r="AB740" s="74"/>
    </row>
    <row r="741" spans="20:28" ht="14.25" customHeight="1" x14ac:dyDescent="0.2">
      <c r="T741" s="75"/>
      <c r="Z741" s="75"/>
      <c r="AA741" s="74"/>
      <c r="AB741" s="74"/>
    </row>
    <row r="742" spans="20:28" ht="14.25" customHeight="1" x14ac:dyDescent="0.2">
      <c r="T742" s="75"/>
      <c r="Z742" s="75"/>
      <c r="AA742" s="74"/>
      <c r="AB742" s="74"/>
    </row>
    <row r="743" spans="20:28" ht="14.25" customHeight="1" x14ac:dyDescent="0.2">
      <c r="T743" s="75"/>
      <c r="Z743" s="75"/>
      <c r="AA743" s="74"/>
      <c r="AB743" s="74"/>
    </row>
    <row r="744" spans="20:28" ht="14.25" customHeight="1" x14ac:dyDescent="0.2">
      <c r="T744" s="75"/>
      <c r="Z744" s="75"/>
      <c r="AA744" s="74"/>
      <c r="AB744" s="74"/>
    </row>
    <row r="745" spans="20:28" ht="14.25" customHeight="1" x14ac:dyDescent="0.2">
      <c r="T745" s="75"/>
      <c r="Z745" s="75"/>
      <c r="AA745" s="74"/>
      <c r="AB745" s="74"/>
    </row>
    <row r="746" spans="20:28" ht="14.25" customHeight="1" x14ac:dyDescent="0.2">
      <c r="T746" s="75"/>
      <c r="Z746" s="75"/>
      <c r="AA746" s="74"/>
      <c r="AB746" s="74"/>
    </row>
    <row r="747" spans="20:28" ht="14.25" customHeight="1" x14ac:dyDescent="0.2">
      <c r="T747" s="75"/>
      <c r="Z747" s="75"/>
      <c r="AA747" s="74"/>
      <c r="AB747" s="74"/>
    </row>
    <row r="748" spans="20:28" ht="14.25" customHeight="1" x14ac:dyDescent="0.2">
      <c r="T748" s="75"/>
      <c r="Z748" s="75"/>
      <c r="AA748" s="74"/>
      <c r="AB748" s="74"/>
    </row>
    <row r="749" spans="20:28" ht="14.25" customHeight="1" x14ac:dyDescent="0.2">
      <c r="T749" s="75"/>
      <c r="Z749" s="75"/>
      <c r="AA749" s="74"/>
      <c r="AB749" s="74"/>
    </row>
    <row r="750" spans="20:28" ht="14.25" customHeight="1" x14ac:dyDescent="0.2">
      <c r="T750" s="75"/>
      <c r="Z750" s="75"/>
      <c r="AA750" s="74"/>
      <c r="AB750" s="74"/>
    </row>
    <row r="751" spans="20:28" ht="14.25" customHeight="1" x14ac:dyDescent="0.2">
      <c r="T751" s="75"/>
      <c r="Z751" s="75"/>
      <c r="AA751" s="74"/>
      <c r="AB751" s="74"/>
    </row>
    <row r="752" spans="20:28" ht="14.25" customHeight="1" x14ac:dyDescent="0.2">
      <c r="T752" s="75"/>
      <c r="Z752" s="75"/>
      <c r="AA752" s="74"/>
      <c r="AB752" s="74"/>
    </row>
    <row r="753" spans="20:28" ht="14.25" customHeight="1" x14ac:dyDescent="0.2">
      <c r="T753" s="75"/>
      <c r="Z753" s="75"/>
      <c r="AA753" s="74"/>
      <c r="AB753" s="74"/>
    </row>
    <row r="754" spans="20:28" ht="14.25" customHeight="1" x14ac:dyDescent="0.2">
      <c r="T754" s="75"/>
      <c r="Z754" s="75"/>
      <c r="AA754" s="74"/>
      <c r="AB754" s="74"/>
    </row>
    <row r="755" spans="20:28" ht="14.25" customHeight="1" x14ac:dyDescent="0.2">
      <c r="T755" s="75"/>
      <c r="Z755" s="75"/>
      <c r="AA755" s="74"/>
      <c r="AB755" s="74"/>
    </row>
    <row r="756" spans="20:28" ht="14.25" customHeight="1" x14ac:dyDescent="0.2">
      <c r="T756" s="75"/>
      <c r="Z756" s="75"/>
      <c r="AA756" s="74"/>
      <c r="AB756" s="74"/>
    </row>
    <row r="757" spans="20:28" ht="14.25" customHeight="1" x14ac:dyDescent="0.2">
      <c r="T757" s="75"/>
      <c r="Z757" s="75"/>
      <c r="AA757" s="74"/>
      <c r="AB757" s="74"/>
    </row>
    <row r="758" spans="20:28" ht="14.25" customHeight="1" x14ac:dyDescent="0.2">
      <c r="T758" s="75"/>
      <c r="Z758" s="75"/>
      <c r="AA758" s="74"/>
      <c r="AB758" s="74"/>
    </row>
    <row r="759" spans="20:28" ht="14.25" customHeight="1" x14ac:dyDescent="0.2">
      <c r="T759" s="75"/>
      <c r="Z759" s="75"/>
      <c r="AA759" s="74"/>
      <c r="AB759" s="74"/>
    </row>
    <row r="760" spans="20:28" ht="14.25" customHeight="1" x14ac:dyDescent="0.2">
      <c r="T760" s="75"/>
      <c r="Z760" s="75"/>
      <c r="AA760" s="74"/>
      <c r="AB760" s="74"/>
    </row>
    <row r="761" spans="20:28" ht="14.25" customHeight="1" x14ac:dyDescent="0.2">
      <c r="T761" s="75"/>
      <c r="Z761" s="75"/>
      <c r="AA761" s="74"/>
      <c r="AB761" s="74"/>
    </row>
    <row r="762" spans="20:28" ht="14.25" customHeight="1" x14ac:dyDescent="0.2">
      <c r="T762" s="75"/>
      <c r="Z762" s="75"/>
      <c r="AA762" s="74"/>
      <c r="AB762" s="74"/>
    </row>
    <row r="763" spans="20:28" ht="14.25" customHeight="1" x14ac:dyDescent="0.2">
      <c r="T763" s="75"/>
      <c r="Z763" s="75"/>
      <c r="AA763" s="74"/>
      <c r="AB763" s="74"/>
    </row>
    <row r="764" spans="20:28" ht="14.25" customHeight="1" x14ac:dyDescent="0.2">
      <c r="T764" s="75"/>
      <c r="Z764" s="75"/>
      <c r="AA764" s="74"/>
      <c r="AB764" s="74"/>
    </row>
    <row r="765" spans="20:28" ht="14.25" customHeight="1" x14ac:dyDescent="0.2">
      <c r="T765" s="75"/>
      <c r="Z765" s="75"/>
      <c r="AA765" s="74"/>
      <c r="AB765" s="74"/>
    </row>
    <row r="766" spans="20:28" ht="14.25" customHeight="1" x14ac:dyDescent="0.2">
      <c r="T766" s="75"/>
      <c r="Z766" s="75"/>
      <c r="AA766" s="74"/>
      <c r="AB766" s="74"/>
    </row>
    <row r="767" spans="20:28" ht="14.25" customHeight="1" x14ac:dyDescent="0.2">
      <c r="T767" s="75"/>
      <c r="Z767" s="75"/>
      <c r="AA767" s="74"/>
      <c r="AB767" s="74"/>
    </row>
    <row r="768" spans="20:28" ht="14.25" customHeight="1" x14ac:dyDescent="0.2">
      <c r="T768" s="75"/>
      <c r="Z768" s="75"/>
      <c r="AA768" s="74"/>
      <c r="AB768" s="74"/>
    </row>
    <row r="769" spans="20:28" ht="14.25" customHeight="1" x14ac:dyDescent="0.2">
      <c r="T769" s="75"/>
      <c r="Z769" s="75"/>
      <c r="AA769" s="74"/>
      <c r="AB769" s="74"/>
    </row>
    <row r="770" spans="20:28" ht="14.25" customHeight="1" x14ac:dyDescent="0.2">
      <c r="T770" s="75"/>
      <c r="Z770" s="75"/>
      <c r="AA770" s="74"/>
      <c r="AB770" s="74"/>
    </row>
    <row r="771" spans="20:28" ht="14.25" customHeight="1" x14ac:dyDescent="0.2">
      <c r="T771" s="75"/>
      <c r="Z771" s="75"/>
      <c r="AA771" s="74"/>
      <c r="AB771" s="74"/>
    </row>
    <row r="772" spans="20:28" ht="14.25" customHeight="1" x14ac:dyDescent="0.2">
      <c r="T772" s="75"/>
      <c r="Z772" s="75"/>
      <c r="AA772" s="74"/>
      <c r="AB772" s="74"/>
    </row>
    <row r="773" spans="20:28" ht="14.25" customHeight="1" x14ac:dyDescent="0.2">
      <c r="T773" s="75"/>
      <c r="Z773" s="75"/>
      <c r="AA773" s="74"/>
      <c r="AB773" s="74"/>
    </row>
    <row r="774" spans="20:28" ht="14.25" customHeight="1" x14ac:dyDescent="0.2">
      <c r="T774" s="75"/>
      <c r="Z774" s="75"/>
      <c r="AA774" s="74"/>
      <c r="AB774" s="74"/>
    </row>
    <row r="775" spans="20:28" ht="14.25" customHeight="1" x14ac:dyDescent="0.2">
      <c r="T775" s="75"/>
      <c r="Z775" s="75"/>
      <c r="AA775" s="74"/>
      <c r="AB775" s="74"/>
    </row>
    <row r="776" spans="20:28" ht="14.25" customHeight="1" x14ac:dyDescent="0.2">
      <c r="T776" s="75"/>
      <c r="Z776" s="75"/>
      <c r="AA776" s="74"/>
      <c r="AB776" s="74"/>
    </row>
    <row r="777" spans="20:28" ht="14.25" customHeight="1" x14ac:dyDescent="0.2">
      <c r="T777" s="75"/>
      <c r="Z777" s="75"/>
      <c r="AA777" s="74"/>
      <c r="AB777" s="74"/>
    </row>
    <row r="778" spans="20:28" ht="14.25" customHeight="1" x14ac:dyDescent="0.2">
      <c r="T778" s="75"/>
      <c r="Z778" s="75"/>
      <c r="AA778" s="74"/>
      <c r="AB778" s="74"/>
    </row>
    <row r="779" spans="20:28" ht="14.25" customHeight="1" x14ac:dyDescent="0.2">
      <c r="T779" s="75"/>
      <c r="Z779" s="75"/>
      <c r="AA779" s="74"/>
      <c r="AB779" s="74"/>
    </row>
    <row r="780" spans="20:28" ht="14.25" customHeight="1" x14ac:dyDescent="0.2">
      <c r="T780" s="75"/>
      <c r="Z780" s="75"/>
      <c r="AA780" s="74"/>
      <c r="AB780" s="74"/>
    </row>
    <row r="781" spans="20:28" ht="14.25" customHeight="1" x14ac:dyDescent="0.2">
      <c r="T781" s="75"/>
      <c r="Z781" s="75"/>
      <c r="AA781" s="74"/>
      <c r="AB781" s="74"/>
    </row>
    <row r="782" spans="20:28" ht="14.25" customHeight="1" x14ac:dyDescent="0.2">
      <c r="T782" s="75"/>
      <c r="Z782" s="75"/>
      <c r="AA782" s="74"/>
      <c r="AB782" s="74"/>
    </row>
    <row r="783" spans="20:28" ht="14.25" customHeight="1" x14ac:dyDescent="0.2">
      <c r="T783" s="75"/>
      <c r="Z783" s="75"/>
      <c r="AA783" s="74"/>
      <c r="AB783" s="74"/>
    </row>
    <row r="784" spans="20:28" ht="14.25" customHeight="1" x14ac:dyDescent="0.2">
      <c r="T784" s="75"/>
      <c r="Z784" s="75"/>
      <c r="AA784" s="74"/>
      <c r="AB784" s="74"/>
    </row>
    <row r="785" spans="20:28" ht="14.25" customHeight="1" x14ac:dyDescent="0.2">
      <c r="T785" s="75"/>
      <c r="Z785" s="75"/>
      <c r="AA785" s="74"/>
      <c r="AB785" s="74"/>
    </row>
    <row r="786" spans="20:28" ht="14.25" customHeight="1" x14ac:dyDescent="0.2">
      <c r="T786" s="75"/>
      <c r="Z786" s="75"/>
      <c r="AA786" s="74"/>
      <c r="AB786" s="74"/>
    </row>
    <row r="787" spans="20:28" ht="14.25" customHeight="1" x14ac:dyDescent="0.2">
      <c r="T787" s="75"/>
      <c r="Z787" s="75"/>
      <c r="AA787" s="74"/>
      <c r="AB787" s="74"/>
    </row>
    <row r="788" spans="20:28" ht="14.25" customHeight="1" x14ac:dyDescent="0.2">
      <c r="T788" s="75"/>
      <c r="Z788" s="75"/>
      <c r="AA788" s="74"/>
      <c r="AB788" s="74"/>
    </row>
    <row r="789" spans="20:28" ht="14.25" customHeight="1" x14ac:dyDescent="0.2">
      <c r="T789" s="75"/>
      <c r="Z789" s="75"/>
      <c r="AA789" s="74"/>
      <c r="AB789" s="74"/>
    </row>
    <row r="790" spans="20:28" ht="14.25" customHeight="1" x14ac:dyDescent="0.2">
      <c r="T790" s="75"/>
      <c r="Z790" s="75"/>
      <c r="AA790" s="74"/>
      <c r="AB790" s="74"/>
    </row>
    <row r="791" spans="20:28" ht="14.25" customHeight="1" x14ac:dyDescent="0.2">
      <c r="T791" s="75"/>
      <c r="Z791" s="75"/>
      <c r="AA791" s="74"/>
      <c r="AB791" s="74"/>
    </row>
    <row r="792" spans="20:28" ht="14.25" customHeight="1" x14ac:dyDescent="0.2">
      <c r="T792" s="75"/>
      <c r="Z792" s="75"/>
      <c r="AA792" s="74"/>
      <c r="AB792" s="74"/>
    </row>
    <row r="793" spans="20:28" ht="14.25" customHeight="1" x14ac:dyDescent="0.2">
      <c r="T793" s="75"/>
      <c r="Z793" s="75"/>
      <c r="AA793" s="74"/>
      <c r="AB793" s="74"/>
    </row>
    <row r="794" spans="20:28" ht="14.25" customHeight="1" x14ac:dyDescent="0.2">
      <c r="T794" s="75"/>
      <c r="Z794" s="75"/>
      <c r="AA794" s="74"/>
      <c r="AB794" s="74"/>
    </row>
    <row r="795" spans="20:28" ht="14.25" customHeight="1" x14ac:dyDescent="0.2">
      <c r="T795" s="75"/>
      <c r="Z795" s="75"/>
      <c r="AA795" s="74"/>
      <c r="AB795" s="74"/>
    </row>
    <row r="796" spans="20:28" ht="14.25" customHeight="1" x14ac:dyDescent="0.2">
      <c r="T796" s="75"/>
      <c r="Z796" s="75"/>
      <c r="AA796" s="74"/>
      <c r="AB796" s="74"/>
    </row>
    <row r="797" spans="20:28" ht="14.25" customHeight="1" x14ac:dyDescent="0.2">
      <c r="T797" s="75"/>
      <c r="Z797" s="75"/>
      <c r="AA797" s="74"/>
      <c r="AB797" s="74"/>
    </row>
    <row r="798" spans="20:28" ht="14.25" customHeight="1" x14ac:dyDescent="0.2">
      <c r="T798" s="75"/>
      <c r="Z798" s="75"/>
      <c r="AA798" s="74"/>
      <c r="AB798" s="74"/>
    </row>
    <row r="799" spans="20:28" ht="14.25" customHeight="1" x14ac:dyDescent="0.2">
      <c r="T799" s="75"/>
      <c r="Z799" s="75"/>
      <c r="AA799" s="74"/>
      <c r="AB799" s="74"/>
    </row>
    <row r="800" spans="20:28" ht="14.25" customHeight="1" x14ac:dyDescent="0.2">
      <c r="T800" s="75"/>
      <c r="Z800" s="75"/>
      <c r="AA800" s="74"/>
      <c r="AB800" s="74"/>
    </row>
    <row r="801" spans="20:28" ht="14.25" customHeight="1" x14ac:dyDescent="0.2">
      <c r="T801" s="75"/>
      <c r="Z801" s="75"/>
      <c r="AA801" s="74"/>
      <c r="AB801" s="74"/>
    </row>
    <row r="802" spans="20:28" ht="14.25" customHeight="1" x14ac:dyDescent="0.2">
      <c r="T802" s="75"/>
      <c r="Z802" s="75"/>
      <c r="AA802" s="74"/>
      <c r="AB802" s="74"/>
    </row>
    <row r="803" spans="20:28" ht="14.25" customHeight="1" x14ac:dyDescent="0.2">
      <c r="T803" s="75"/>
      <c r="Z803" s="75"/>
      <c r="AA803" s="74"/>
      <c r="AB803" s="74"/>
    </row>
    <row r="804" spans="20:28" ht="14.25" customHeight="1" x14ac:dyDescent="0.2">
      <c r="T804" s="75"/>
      <c r="Z804" s="75"/>
      <c r="AA804" s="74"/>
      <c r="AB804" s="74"/>
    </row>
    <row r="805" spans="20:28" ht="14.25" customHeight="1" x14ac:dyDescent="0.2">
      <c r="T805" s="75"/>
      <c r="Z805" s="75"/>
      <c r="AA805" s="74"/>
      <c r="AB805" s="74"/>
    </row>
    <row r="806" spans="20:28" ht="14.25" customHeight="1" x14ac:dyDescent="0.2">
      <c r="T806" s="75"/>
      <c r="Z806" s="75"/>
      <c r="AA806" s="74"/>
      <c r="AB806" s="74"/>
    </row>
    <row r="807" spans="20:28" ht="14.25" customHeight="1" x14ac:dyDescent="0.2">
      <c r="T807" s="75"/>
      <c r="Z807" s="75"/>
      <c r="AA807" s="74"/>
      <c r="AB807" s="74"/>
    </row>
    <row r="808" spans="20:28" ht="14.25" customHeight="1" x14ac:dyDescent="0.2">
      <c r="T808" s="75"/>
      <c r="Z808" s="75"/>
      <c r="AA808" s="74"/>
      <c r="AB808" s="74"/>
    </row>
    <row r="809" spans="20:28" ht="14.25" customHeight="1" x14ac:dyDescent="0.2">
      <c r="T809" s="75"/>
      <c r="Z809" s="75"/>
      <c r="AA809" s="74"/>
      <c r="AB809" s="74"/>
    </row>
    <row r="810" spans="20:28" ht="14.25" customHeight="1" x14ac:dyDescent="0.2">
      <c r="T810" s="75"/>
      <c r="Z810" s="75"/>
      <c r="AA810" s="74"/>
      <c r="AB810" s="74"/>
    </row>
    <row r="811" spans="20:28" ht="14.25" customHeight="1" x14ac:dyDescent="0.2">
      <c r="T811" s="75"/>
      <c r="Z811" s="75"/>
      <c r="AA811" s="74"/>
      <c r="AB811" s="74"/>
    </row>
    <row r="812" spans="20:28" ht="14.25" customHeight="1" x14ac:dyDescent="0.2">
      <c r="T812" s="75"/>
      <c r="Z812" s="75"/>
      <c r="AA812" s="74"/>
      <c r="AB812" s="74"/>
    </row>
    <row r="813" spans="20:28" ht="14.25" customHeight="1" x14ac:dyDescent="0.2">
      <c r="T813" s="75"/>
      <c r="Z813" s="75"/>
      <c r="AA813" s="74"/>
      <c r="AB813" s="74"/>
    </row>
    <row r="814" spans="20:28" ht="14.25" customHeight="1" x14ac:dyDescent="0.2">
      <c r="T814" s="75"/>
      <c r="Z814" s="75"/>
      <c r="AA814" s="74"/>
      <c r="AB814" s="74"/>
    </row>
    <row r="815" spans="20:28" ht="14.25" customHeight="1" x14ac:dyDescent="0.2">
      <c r="T815" s="75"/>
      <c r="Z815" s="75"/>
      <c r="AA815" s="74"/>
      <c r="AB815" s="74"/>
    </row>
    <row r="816" spans="20:28" ht="14.25" customHeight="1" x14ac:dyDescent="0.2">
      <c r="T816" s="75"/>
      <c r="Z816" s="75"/>
      <c r="AA816" s="74"/>
      <c r="AB816" s="74"/>
    </row>
    <row r="817" spans="20:28" ht="14.25" customHeight="1" x14ac:dyDescent="0.2">
      <c r="T817" s="75"/>
      <c r="Z817" s="75"/>
      <c r="AA817" s="74"/>
      <c r="AB817" s="74"/>
    </row>
    <row r="818" spans="20:28" ht="14.25" customHeight="1" x14ac:dyDescent="0.2">
      <c r="T818" s="75"/>
      <c r="Z818" s="75"/>
      <c r="AA818" s="74"/>
      <c r="AB818" s="74"/>
    </row>
    <row r="819" spans="20:28" ht="14.25" customHeight="1" x14ac:dyDescent="0.2">
      <c r="T819" s="75"/>
      <c r="Z819" s="75"/>
      <c r="AA819" s="74"/>
      <c r="AB819" s="74"/>
    </row>
    <row r="820" spans="20:28" ht="14.25" customHeight="1" x14ac:dyDescent="0.2">
      <c r="T820" s="75"/>
      <c r="Z820" s="75"/>
      <c r="AA820" s="74"/>
      <c r="AB820" s="74"/>
    </row>
    <row r="821" spans="20:28" ht="14.25" customHeight="1" x14ac:dyDescent="0.2">
      <c r="T821" s="75"/>
      <c r="Z821" s="75"/>
      <c r="AA821" s="74"/>
      <c r="AB821" s="74"/>
    </row>
    <row r="822" spans="20:28" ht="14.25" customHeight="1" x14ac:dyDescent="0.2">
      <c r="T822" s="75"/>
      <c r="Z822" s="75"/>
      <c r="AA822" s="74"/>
      <c r="AB822" s="74"/>
    </row>
    <row r="823" spans="20:28" ht="14.25" customHeight="1" x14ac:dyDescent="0.2">
      <c r="T823" s="75"/>
      <c r="Z823" s="75"/>
      <c r="AA823" s="74"/>
      <c r="AB823" s="74"/>
    </row>
    <row r="824" spans="20:28" ht="14.25" customHeight="1" x14ac:dyDescent="0.2">
      <c r="T824" s="75"/>
      <c r="Z824" s="75"/>
      <c r="AA824" s="74"/>
      <c r="AB824" s="74"/>
    </row>
    <row r="825" spans="20:28" ht="14.25" customHeight="1" x14ac:dyDescent="0.2">
      <c r="T825" s="75"/>
      <c r="Z825" s="75"/>
      <c r="AA825" s="74"/>
      <c r="AB825" s="74"/>
    </row>
    <row r="826" spans="20:28" ht="14.25" customHeight="1" x14ac:dyDescent="0.2">
      <c r="T826" s="75"/>
      <c r="Z826" s="75"/>
      <c r="AA826" s="74"/>
      <c r="AB826" s="74"/>
    </row>
    <row r="827" spans="20:28" ht="14.25" customHeight="1" x14ac:dyDescent="0.2">
      <c r="T827" s="75"/>
      <c r="Z827" s="75"/>
      <c r="AA827" s="74"/>
      <c r="AB827" s="74"/>
    </row>
    <row r="828" spans="20:28" ht="14.25" customHeight="1" x14ac:dyDescent="0.2">
      <c r="T828" s="75"/>
      <c r="Z828" s="75"/>
      <c r="AA828" s="74"/>
      <c r="AB828" s="74"/>
    </row>
    <row r="829" spans="20:28" ht="14.25" customHeight="1" x14ac:dyDescent="0.2">
      <c r="T829" s="75"/>
      <c r="Z829" s="75"/>
      <c r="AA829" s="74"/>
      <c r="AB829" s="74"/>
    </row>
    <row r="830" spans="20:28" ht="14.25" customHeight="1" x14ac:dyDescent="0.2">
      <c r="T830" s="75"/>
      <c r="Z830" s="75"/>
      <c r="AA830" s="74"/>
      <c r="AB830" s="74"/>
    </row>
    <row r="831" spans="20:28" ht="14.25" customHeight="1" x14ac:dyDescent="0.2">
      <c r="T831" s="75"/>
      <c r="Z831" s="75"/>
      <c r="AA831" s="74"/>
      <c r="AB831" s="74"/>
    </row>
    <row r="832" spans="20:28" ht="14.25" customHeight="1" x14ac:dyDescent="0.2">
      <c r="T832" s="75"/>
      <c r="Z832" s="75"/>
      <c r="AA832" s="74"/>
      <c r="AB832" s="74"/>
    </row>
    <row r="833" spans="20:28" ht="14.25" customHeight="1" x14ac:dyDescent="0.2">
      <c r="T833" s="75"/>
      <c r="Z833" s="75"/>
      <c r="AA833" s="74"/>
      <c r="AB833" s="74"/>
    </row>
    <row r="834" spans="20:28" ht="14.25" customHeight="1" x14ac:dyDescent="0.2">
      <c r="T834" s="75"/>
      <c r="Z834" s="75"/>
      <c r="AA834" s="74"/>
      <c r="AB834" s="74"/>
    </row>
    <row r="835" spans="20:28" ht="14.25" customHeight="1" x14ac:dyDescent="0.2">
      <c r="T835" s="75"/>
      <c r="Z835" s="75"/>
      <c r="AA835" s="74"/>
      <c r="AB835" s="74"/>
    </row>
    <row r="836" spans="20:28" ht="14.25" customHeight="1" x14ac:dyDescent="0.2">
      <c r="T836" s="75"/>
      <c r="Z836" s="75"/>
      <c r="AA836" s="74"/>
      <c r="AB836" s="74"/>
    </row>
    <row r="837" spans="20:28" ht="14.25" customHeight="1" x14ac:dyDescent="0.2">
      <c r="T837" s="75"/>
      <c r="Z837" s="75"/>
      <c r="AA837" s="74"/>
      <c r="AB837" s="74"/>
    </row>
    <row r="838" spans="20:28" ht="14.25" customHeight="1" x14ac:dyDescent="0.2">
      <c r="T838" s="75"/>
      <c r="Z838" s="75"/>
      <c r="AA838" s="74"/>
      <c r="AB838" s="74"/>
    </row>
    <row r="839" spans="20:28" ht="14.25" customHeight="1" x14ac:dyDescent="0.2">
      <c r="T839" s="75"/>
      <c r="Z839" s="75"/>
      <c r="AA839" s="74"/>
      <c r="AB839" s="74"/>
    </row>
    <row r="840" spans="20:28" ht="14.25" customHeight="1" x14ac:dyDescent="0.2">
      <c r="T840" s="75"/>
      <c r="Z840" s="75"/>
      <c r="AA840" s="74"/>
      <c r="AB840" s="74"/>
    </row>
    <row r="841" spans="20:28" ht="14.25" customHeight="1" x14ac:dyDescent="0.2">
      <c r="T841" s="75"/>
      <c r="Z841" s="75"/>
      <c r="AA841" s="74"/>
      <c r="AB841" s="74"/>
    </row>
    <row r="842" spans="20:28" ht="14.25" customHeight="1" x14ac:dyDescent="0.2">
      <c r="T842" s="75"/>
      <c r="Z842" s="75"/>
      <c r="AA842" s="74"/>
      <c r="AB842" s="74"/>
    </row>
    <row r="843" spans="20:28" ht="14.25" customHeight="1" x14ac:dyDescent="0.2">
      <c r="T843" s="75"/>
      <c r="Z843" s="75"/>
      <c r="AA843" s="74"/>
      <c r="AB843" s="74"/>
    </row>
    <row r="844" spans="20:28" ht="14.25" customHeight="1" x14ac:dyDescent="0.2">
      <c r="T844" s="75"/>
      <c r="Z844" s="75"/>
      <c r="AA844" s="74"/>
      <c r="AB844" s="74"/>
    </row>
    <row r="845" spans="20:28" ht="14.25" customHeight="1" x14ac:dyDescent="0.2">
      <c r="T845" s="75"/>
      <c r="Z845" s="75"/>
      <c r="AA845" s="74"/>
      <c r="AB845" s="74"/>
    </row>
    <row r="846" spans="20:28" ht="14.25" customHeight="1" x14ac:dyDescent="0.2">
      <c r="T846" s="75"/>
      <c r="Z846" s="75"/>
      <c r="AA846" s="74"/>
      <c r="AB846" s="74"/>
    </row>
    <row r="847" spans="20:28" ht="14.25" customHeight="1" x14ac:dyDescent="0.2">
      <c r="T847" s="75"/>
      <c r="Z847" s="75"/>
      <c r="AA847" s="74"/>
      <c r="AB847" s="74"/>
    </row>
    <row r="848" spans="20:28" ht="14.25" customHeight="1" x14ac:dyDescent="0.2">
      <c r="T848" s="75"/>
      <c r="Z848" s="75"/>
      <c r="AA848" s="74"/>
      <c r="AB848" s="74"/>
    </row>
    <row r="849" spans="20:28" ht="14.25" customHeight="1" x14ac:dyDescent="0.2">
      <c r="T849" s="75"/>
      <c r="Z849" s="75"/>
      <c r="AA849" s="74"/>
      <c r="AB849" s="74"/>
    </row>
    <row r="850" spans="20:28" ht="14.25" customHeight="1" x14ac:dyDescent="0.2">
      <c r="T850" s="75"/>
      <c r="Z850" s="75"/>
      <c r="AA850" s="74"/>
      <c r="AB850" s="74"/>
    </row>
    <row r="851" spans="20:28" ht="14.25" customHeight="1" x14ac:dyDescent="0.2">
      <c r="T851" s="75"/>
      <c r="Z851" s="75"/>
      <c r="AA851" s="74"/>
      <c r="AB851" s="74"/>
    </row>
    <row r="852" spans="20:28" ht="14.25" customHeight="1" x14ac:dyDescent="0.2">
      <c r="T852" s="75"/>
      <c r="Z852" s="75"/>
      <c r="AA852" s="74"/>
      <c r="AB852" s="74"/>
    </row>
    <row r="853" spans="20:28" ht="14.25" customHeight="1" x14ac:dyDescent="0.2">
      <c r="T853" s="75"/>
      <c r="Z853" s="75"/>
      <c r="AA853" s="74"/>
      <c r="AB853" s="74"/>
    </row>
    <row r="854" spans="20:28" ht="14.25" customHeight="1" x14ac:dyDescent="0.2">
      <c r="T854" s="75"/>
      <c r="Z854" s="75"/>
      <c r="AA854" s="74"/>
      <c r="AB854" s="74"/>
    </row>
    <row r="855" spans="20:28" ht="14.25" customHeight="1" x14ac:dyDescent="0.2">
      <c r="T855" s="75"/>
      <c r="Z855" s="75"/>
      <c r="AA855" s="74"/>
      <c r="AB855" s="74"/>
    </row>
    <row r="856" spans="20:28" ht="14.25" customHeight="1" x14ac:dyDescent="0.2">
      <c r="T856" s="75"/>
      <c r="Z856" s="75"/>
      <c r="AA856" s="74"/>
      <c r="AB856" s="74"/>
    </row>
    <row r="857" spans="20:28" ht="14.25" customHeight="1" x14ac:dyDescent="0.2">
      <c r="T857" s="75"/>
      <c r="Z857" s="75"/>
      <c r="AA857" s="74"/>
      <c r="AB857" s="74"/>
    </row>
    <row r="858" spans="20:28" ht="14.25" customHeight="1" x14ac:dyDescent="0.2">
      <c r="T858" s="75"/>
      <c r="Z858" s="75"/>
      <c r="AA858" s="74"/>
      <c r="AB858" s="74"/>
    </row>
    <row r="859" spans="20:28" ht="14.25" customHeight="1" x14ac:dyDescent="0.2">
      <c r="T859" s="75"/>
      <c r="Z859" s="75"/>
      <c r="AA859" s="74"/>
      <c r="AB859" s="74"/>
    </row>
    <row r="860" spans="20:28" ht="14.25" customHeight="1" x14ac:dyDescent="0.2">
      <c r="T860" s="75"/>
      <c r="Z860" s="75"/>
      <c r="AA860" s="74"/>
      <c r="AB860" s="74"/>
    </row>
    <row r="861" spans="20:28" ht="14.25" customHeight="1" x14ac:dyDescent="0.2">
      <c r="T861" s="75"/>
      <c r="Z861" s="75"/>
      <c r="AA861" s="74"/>
      <c r="AB861" s="74"/>
    </row>
    <row r="862" spans="20:28" ht="14.25" customHeight="1" x14ac:dyDescent="0.2">
      <c r="T862" s="75"/>
      <c r="Z862" s="75"/>
      <c r="AA862" s="74"/>
      <c r="AB862" s="74"/>
    </row>
    <row r="863" spans="20:28" ht="14.25" customHeight="1" x14ac:dyDescent="0.2">
      <c r="T863" s="75"/>
      <c r="Z863" s="75"/>
      <c r="AA863" s="74"/>
      <c r="AB863" s="74"/>
    </row>
    <row r="864" spans="20:28" ht="14.25" customHeight="1" x14ac:dyDescent="0.2">
      <c r="T864" s="75"/>
      <c r="Z864" s="75"/>
      <c r="AA864" s="74"/>
      <c r="AB864" s="74"/>
    </row>
    <row r="865" spans="20:28" ht="14.25" customHeight="1" x14ac:dyDescent="0.2">
      <c r="T865" s="75"/>
      <c r="Z865" s="75"/>
      <c r="AA865" s="74"/>
      <c r="AB865" s="74"/>
    </row>
    <row r="866" spans="20:28" ht="14.25" customHeight="1" x14ac:dyDescent="0.2">
      <c r="T866" s="75"/>
      <c r="Z866" s="75"/>
      <c r="AA866" s="74"/>
      <c r="AB866" s="74"/>
    </row>
    <row r="867" spans="20:28" ht="14.25" customHeight="1" x14ac:dyDescent="0.2">
      <c r="T867" s="75"/>
      <c r="Z867" s="75"/>
      <c r="AA867" s="74"/>
      <c r="AB867" s="74"/>
    </row>
    <row r="868" spans="20:28" ht="14.25" customHeight="1" x14ac:dyDescent="0.2">
      <c r="T868" s="75"/>
      <c r="Z868" s="75"/>
      <c r="AA868" s="74"/>
      <c r="AB868" s="74"/>
    </row>
    <row r="869" spans="20:28" ht="14.25" customHeight="1" x14ac:dyDescent="0.2">
      <c r="T869" s="75"/>
      <c r="Z869" s="75"/>
      <c r="AA869" s="74"/>
      <c r="AB869" s="74"/>
    </row>
    <row r="870" spans="20:28" ht="14.25" customHeight="1" x14ac:dyDescent="0.2">
      <c r="T870" s="75"/>
      <c r="Z870" s="75"/>
      <c r="AA870" s="74"/>
      <c r="AB870" s="74"/>
    </row>
    <row r="871" spans="20:28" ht="14.25" customHeight="1" x14ac:dyDescent="0.2">
      <c r="T871" s="75"/>
      <c r="Z871" s="75"/>
      <c r="AA871" s="74"/>
      <c r="AB871" s="74"/>
    </row>
    <row r="872" spans="20:28" ht="14.25" customHeight="1" x14ac:dyDescent="0.2">
      <c r="T872" s="75"/>
      <c r="Z872" s="75"/>
      <c r="AA872" s="74"/>
      <c r="AB872" s="74"/>
    </row>
    <row r="873" spans="20:28" ht="14.25" customHeight="1" x14ac:dyDescent="0.2">
      <c r="T873" s="75"/>
      <c r="Z873" s="75"/>
      <c r="AA873" s="74"/>
      <c r="AB873" s="74"/>
    </row>
    <row r="874" spans="20:28" ht="14.25" customHeight="1" x14ac:dyDescent="0.2">
      <c r="T874" s="75"/>
      <c r="Z874" s="75"/>
      <c r="AA874" s="74"/>
      <c r="AB874" s="74"/>
    </row>
    <row r="875" spans="20:28" ht="14.25" customHeight="1" x14ac:dyDescent="0.2">
      <c r="T875" s="75"/>
      <c r="Z875" s="75"/>
      <c r="AA875" s="74"/>
      <c r="AB875" s="74"/>
    </row>
    <row r="876" spans="20:28" ht="14.25" customHeight="1" x14ac:dyDescent="0.2">
      <c r="T876" s="75"/>
      <c r="Z876" s="75"/>
      <c r="AA876" s="74"/>
      <c r="AB876" s="74"/>
    </row>
    <row r="877" spans="20:28" ht="14.25" customHeight="1" x14ac:dyDescent="0.2">
      <c r="T877" s="75"/>
      <c r="Z877" s="75"/>
      <c r="AA877" s="74"/>
      <c r="AB877" s="74"/>
    </row>
    <row r="878" spans="20:28" ht="14.25" customHeight="1" x14ac:dyDescent="0.2">
      <c r="T878" s="75"/>
      <c r="Z878" s="75"/>
      <c r="AA878" s="74"/>
      <c r="AB878" s="74"/>
    </row>
    <row r="879" spans="20:28" ht="14.25" customHeight="1" x14ac:dyDescent="0.2">
      <c r="T879" s="75"/>
      <c r="Z879" s="75"/>
      <c r="AA879" s="74"/>
      <c r="AB879" s="74"/>
    </row>
    <row r="880" spans="20:28" ht="14.25" customHeight="1" x14ac:dyDescent="0.2">
      <c r="T880" s="75"/>
      <c r="Z880" s="75"/>
      <c r="AA880" s="74"/>
      <c r="AB880" s="74"/>
    </row>
    <row r="881" spans="20:28" ht="14.25" customHeight="1" x14ac:dyDescent="0.2">
      <c r="T881" s="75"/>
      <c r="Z881" s="75"/>
      <c r="AA881" s="74"/>
      <c r="AB881" s="74"/>
    </row>
    <row r="882" spans="20:28" ht="14.25" customHeight="1" x14ac:dyDescent="0.2">
      <c r="T882" s="75"/>
      <c r="Z882" s="75"/>
      <c r="AA882" s="74"/>
      <c r="AB882" s="74"/>
    </row>
    <row r="883" spans="20:28" ht="14.25" customHeight="1" x14ac:dyDescent="0.2">
      <c r="T883" s="75"/>
      <c r="Z883" s="75"/>
      <c r="AA883" s="74"/>
      <c r="AB883" s="74"/>
    </row>
    <row r="884" spans="20:28" ht="14.25" customHeight="1" x14ac:dyDescent="0.2">
      <c r="T884" s="75"/>
      <c r="Z884" s="75"/>
      <c r="AA884" s="74"/>
      <c r="AB884" s="74"/>
    </row>
    <row r="885" spans="20:28" ht="14.25" customHeight="1" x14ac:dyDescent="0.2">
      <c r="T885" s="75"/>
      <c r="Z885" s="75"/>
      <c r="AA885" s="74"/>
      <c r="AB885" s="74"/>
    </row>
    <row r="886" spans="20:28" ht="14.25" customHeight="1" x14ac:dyDescent="0.2">
      <c r="T886" s="75"/>
      <c r="Z886" s="75"/>
      <c r="AA886" s="74"/>
      <c r="AB886" s="74"/>
    </row>
    <row r="887" spans="20:28" ht="14.25" customHeight="1" x14ac:dyDescent="0.2">
      <c r="T887" s="75"/>
      <c r="Z887" s="75"/>
      <c r="AA887" s="74"/>
      <c r="AB887" s="74"/>
    </row>
    <row r="888" spans="20:28" ht="14.25" customHeight="1" x14ac:dyDescent="0.2">
      <c r="T888" s="75"/>
      <c r="Z888" s="75"/>
      <c r="AA888" s="74"/>
      <c r="AB888" s="74"/>
    </row>
    <row r="889" spans="20:28" ht="14.25" customHeight="1" x14ac:dyDescent="0.2">
      <c r="T889" s="75"/>
      <c r="Z889" s="75"/>
      <c r="AA889" s="74"/>
      <c r="AB889" s="74"/>
    </row>
    <row r="890" spans="20:28" ht="14.25" customHeight="1" x14ac:dyDescent="0.2">
      <c r="T890" s="75"/>
      <c r="Z890" s="75"/>
      <c r="AA890" s="74"/>
      <c r="AB890" s="74"/>
    </row>
    <row r="891" spans="20:28" ht="14.25" customHeight="1" x14ac:dyDescent="0.2">
      <c r="T891" s="75"/>
      <c r="Z891" s="75"/>
      <c r="AA891" s="74"/>
      <c r="AB891" s="74"/>
    </row>
    <row r="892" spans="20:28" ht="14.25" customHeight="1" x14ac:dyDescent="0.2">
      <c r="T892" s="75"/>
      <c r="Z892" s="75"/>
      <c r="AA892" s="74"/>
      <c r="AB892" s="74"/>
    </row>
    <row r="893" spans="20:28" ht="14.25" customHeight="1" x14ac:dyDescent="0.2">
      <c r="T893" s="75"/>
      <c r="Z893" s="75"/>
      <c r="AA893" s="74"/>
      <c r="AB893" s="74"/>
    </row>
    <row r="894" spans="20:28" ht="14.25" customHeight="1" x14ac:dyDescent="0.2">
      <c r="T894" s="75"/>
      <c r="Z894" s="75"/>
      <c r="AA894" s="74"/>
      <c r="AB894" s="74"/>
    </row>
    <row r="895" spans="20:28" ht="14.25" customHeight="1" x14ac:dyDescent="0.2">
      <c r="T895" s="75"/>
      <c r="Z895" s="75"/>
      <c r="AA895" s="74"/>
      <c r="AB895" s="74"/>
    </row>
    <row r="896" spans="20:28" ht="14.25" customHeight="1" x14ac:dyDescent="0.2">
      <c r="T896" s="75"/>
      <c r="Z896" s="75"/>
      <c r="AA896" s="74"/>
      <c r="AB896" s="74"/>
    </row>
    <row r="897" spans="20:28" ht="14.25" customHeight="1" x14ac:dyDescent="0.2">
      <c r="T897" s="75"/>
      <c r="Z897" s="75"/>
      <c r="AA897" s="74"/>
      <c r="AB897" s="74"/>
    </row>
    <row r="898" spans="20:28" ht="14.25" customHeight="1" x14ac:dyDescent="0.2">
      <c r="T898" s="75"/>
      <c r="Z898" s="75"/>
      <c r="AA898" s="74"/>
      <c r="AB898" s="74"/>
    </row>
    <row r="899" spans="20:28" ht="14.25" customHeight="1" x14ac:dyDescent="0.2">
      <c r="T899" s="75"/>
      <c r="Z899" s="75"/>
      <c r="AA899" s="74"/>
      <c r="AB899" s="74"/>
    </row>
    <row r="900" spans="20:28" ht="14.25" customHeight="1" x14ac:dyDescent="0.2">
      <c r="T900" s="75"/>
      <c r="Z900" s="75"/>
      <c r="AA900" s="74"/>
      <c r="AB900" s="74"/>
    </row>
    <row r="901" spans="20:28" ht="14.25" customHeight="1" x14ac:dyDescent="0.2">
      <c r="T901" s="75"/>
      <c r="Z901" s="75"/>
      <c r="AA901" s="74"/>
      <c r="AB901" s="74"/>
    </row>
    <row r="902" spans="20:28" ht="14.25" customHeight="1" x14ac:dyDescent="0.2">
      <c r="T902" s="75"/>
      <c r="Z902" s="75"/>
      <c r="AA902" s="74"/>
      <c r="AB902" s="74"/>
    </row>
    <row r="903" spans="20:28" ht="14.25" customHeight="1" x14ac:dyDescent="0.2">
      <c r="T903" s="75"/>
      <c r="Z903" s="75"/>
      <c r="AA903" s="74"/>
      <c r="AB903" s="74"/>
    </row>
    <row r="904" spans="20:28" ht="14.25" customHeight="1" x14ac:dyDescent="0.2">
      <c r="T904" s="75"/>
      <c r="Z904" s="75"/>
      <c r="AA904" s="74"/>
      <c r="AB904" s="74"/>
    </row>
    <row r="905" spans="20:28" ht="14.25" customHeight="1" x14ac:dyDescent="0.2">
      <c r="T905" s="75"/>
      <c r="Z905" s="75"/>
      <c r="AA905" s="74"/>
      <c r="AB905" s="74"/>
    </row>
    <row r="906" spans="20:28" ht="14.25" customHeight="1" x14ac:dyDescent="0.2">
      <c r="T906" s="75"/>
      <c r="Z906" s="75"/>
      <c r="AA906" s="74"/>
      <c r="AB906" s="74"/>
    </row>
    <row r="907" spans="20:28" ht="14.25" customHeight="1" x14ac:dyDescent="0.2">
      <c r="T907" s="75"/>
      <c r="Z907" s="75"/>
      <c r="AA907" s="74"/>
      <c r="AB907" s="74"/>
    </row>
    <row r="908" spans="20:28" ht="14.25" customHeight="1" x14ac:dyDescent="0.2">
      <c r="T908" s="75"/>
      <c r="Z908" s="75"/>
      <c r="AA908" s="74"/>
      <c r="AB908" s="74"/>
    </row>
    <row r="909" spans="20:28" ht="14.25" customHeight="1" x14ac:dyDescent="0.2">
      <c r="T909" s="75"/>
      <c r="Z909" s="75"/>
      <c r="AA909" s="74"/>
      <c r="AB909" s="74"/>
    </row>
    <row r="910" spans="20:28" ht="14.25" customHeight="1" x14ac:dyDescent="0.2">
      <c r="T910" s="75"/>
      <c r="Z910" s="75"/>
      <c r="AA910" s="74"/>
      <c r="AB910" s="74"/>
    </row>
    <row r="911" spans="20:28" ht="14.25" customHeight="1" x14ac:dyDescent="0.2">
      <c r="T911" s="75"/>
      <c r="Z911" s="75"/>
      <c r="AA911" s="74"/>
      <c r="AB911" s="74"/>
    </row>
    <row r="912" spans="20:28" ht="14.25" customHeight="1" x14ac:dyDescent="0.2">
      <c r="T912" s="75"/>
      <c r="Z912" s="75"/>
      <c r="AA912" s="74"/>
      <c r="AB912" s="74"/>
    </row>
    <row r="913" spans="20:28" ht="14.25" customHeight="1" x14ac:dyDescent="0.2">
      <c r="T913" s="75"/>
      <c r="Z913" s="75"/>
      <c r="AA913" s="74"/>
      <c r="AB913" s="74"/>
    </row>
    <row r="914" spans="20:28" ht="14.25" customHeight="1" x14ac:dyDescent="0.2">
      <c r="T914" s="75"/>
      <c r="Z914" s="75"/>
      <c r="AA914" s="74"/>
      <c r="AB914" s="74"/>
    </row>
    <row r="915" spans="20:28" ht="14.25" customHeight="1" x14ac:dyDescent="0.2">
      <c r="T915" s="75"/>
      <c r="Z915" s="75"/>
      <c r="AA915" s="74"/>
      <c r="AB915" s="74"/>
    </row>
    <row r="916" spans="20:28" ht="14.25" customHeight="1" x14ac:dyDescent="0.2">
      <c r="T916" s="75"/>
      <c r="Z916" s="75"/>
      <c r="AA916" s="74"/>
      <c r="AB916" s="74"/>
    </row>
    <row r="917" spans="20:28" ht="14.25" customHeight="1" x14ac:dyDescent="0.2">
      <c r="T917" s="75"/>
      <c r="Z917" s="75"/>
      <c r="AA917" s="74"/>
      <c r="AB917" s="74"/>
    </row>
    <row r="918" spans="20:28" ht="14.25" customHeight="1" x14ac:dyDescent="0.2">
      <c r="T918" s="75"/>
      <c r="Z918" s="75"/>
      <c r="AA918" s="74"/>
      <c r="AB918" s="74"/>
    </row>
    <row r="919" spans="20:28" ht="14.25" customHeight="1" x14ac:dyDescent="0.2">
      <c r="T919" s="75"/>
      <c r="Z919" s="75"/>
      <c r="AA919" s="74"/>
      <c r="AB919" s="74"/>
    </row>
    <row r="920" spans="20:28" ht="14.25" customHeight="1" x14ac:dyDescent="0.2">
      <c r="T920" s="75"/>
      <c r="Z920" s="75"/>
      <c r="AA920" s="74"/>
      <c r="AB920" s="74"/>
    </row>
    <row r="921" spans="20:28" ht="14.25" customHeight="1" x14ac:dyDescent="0.2">
      <c r="T921" s="75"/>
      <c r="Z921" s="75"/>
      <c r="AA921" s="74"/>
      <c r="AB921" s="74"/>
    </row>
    <row r="922" spans="20:28" ht="14.25" customHeight="1" x14ac:dyDescent="0.2">
      <c r="T922" s="75"/>
      <c r="Z922" s="75"/>
      <c r="AA922" s="74"/>
      <c r="AB922" s="74"/>
    </row>
    <row r="923" spans="20:28" ht="14.25" customHeight="1" x14ac:dyDescent="0.2">
      <c r="T923" s="75"/>
      <c r="Z923" s="75"/>
      <c r="AA923" s="74"/>
      <c r="AB923" s="74"/>
    </row>
    <row r="924" spans="20:28" ht="14.25" customHeight="1" x14ac:dyDescent="0.2">
      <c r="T924" s="75"/>
      <c r="Z924" s="75"/>
      <c r="AA924" s="74"/>
      <c r="AB924" s="74"/>
    </row>
    <row r="925" spans="20:28" ht="14.25" customHeight="1" x14ac:dyDescent="0.2">
      <c r="T925" s="75"/>
      <c r="Z925" s="75"/>
      <c r="AA925" s="74"/>
      <c r="AB925" s="74"/>
    </row>
    <row r="926" spans="20:28" ht="14.25" customHeight="1" x14ac:dyDescent="0.2">
      <c r="T926" s="75"/>
      <c r="Z926" s="75"/>
      <c r="AA926" s="74"/>
      <c r="AB926" s="74"/>
    </row>
    <row r="927" spans="20:28" ht="14.25" customHeight="1" x14ac:dyDescent="0.2">
      <c r="T927" s="75"/>
      <c r="Z927" s="75"/>
      <c r="AA927" s="74"/>
      <c r="AB927" s="74"/>
    </row>
    <row r="928" spans="20:28" ht="14.25" customHeight="1" x14ac:dyDescent="0.2">
      <c r="T928" s="75"/>
      <c r="Z928" s="75"/>
      <c r="AA928" s="74"/>
      <c r="AB928" s="74"/>
    </row>
    <row r="929" spans="20:28" ht="14.25" customHeight="1" x14ac:dyDescent="0.2">
      <c r="T929" s="75"/>
      <c r="Z929" s="75"/>
      <c r="AA929" s="74"/>
      <c r="AB929" s="74"/>
    </row>
    <row r="930" spans="20:28" ht="14.25" customHeight="1" x14ac:dyDescent="0.2">
      <c r="T930" s="75"/>
      <c r="Z930" s="75"/>
      <c r="AA930" s="74"/>
      <c r="AB930" s="74"/>
    </row>
    <row r="931" spans="20:28" ht="14.25" customHeight="1" x14ac:dyDescent="0.2">
      <c r="T931" s="75"/>
      <c r="Z931" s="75"/>
      <c r="AA931" s="74"/>
      <c r="AB931" s="74"/>
    </row>
    <row r="932" spans="20:28" ht="14.25" customHeight="1" x14ac:dyDescent="0.2">
      <c r="T932" s="75"/>
      <c r="Z932" s="75"/>
      <c r="AA932" s="74"/>
      <c r="AB932" s="74"/>
    </row>
    <row r="933" spans="20:28" ht="14.25" customHeight="1" x14ac:dyDescent="0.2">
      <c r="T933" s="75"/>
      <c r="Z933" s="75"/>
      <c r="AA933" s="74"/>
      <c r="AB933" s="74"/>
    </row>
    <row r="934" spans="20:28" ht="14.25" customHeight="1" x14ac:dyDescent="0.2">
      <c r="T934" s="75"/>
      <c r="Z934" s="75"/>
      <c r="AA934" s="74"/>
      <c r="AB934" s="74"/>
    </row>
    <row r="935" spans="20:28" ht="14.25" customHeight="1" x14ac:dyDescent="0.2">
      <c r="T935" s="75"/>
      <c r="Z935" s="75"/>
      <c r="AA935" s="74"/>
      <c r="AB935" s="74"/>
    </row>
    <row r="936" spans="20:28" ht="14.25" customHeight="1" x14ac:dyDescent="0.2">
      <c r="T936" s="75"/>
      <c r="Z936" s="75"/>
      <c r="AA936" s="74"/>
      <c r="AB936" s="74"/>
    </row>
    <row r="937" spans="20:28" ht="14.25" customHeight="1" x14ac:dyDescent="0.2">
      <c r="T937" s="75"/>
      <c r="Z937" s="75"/>
      <c r="AA937" s="74"/>
      <c r="AB937" s="74"/>
    </row>
    <row r="938" spans="20:28" ht="14.25" customHeight="1" x14ac:dyDescent="0.2">
      <c r="T938" s="75"/>
      <c r="Z938" s="75"/>
      <c r="AA938" s="74"/>
      <c r="AB938" s="74"/>
    </row>
    <row r="939" spans="20:28" ht="14.25" customHeight="1" x14ac:dyDescent="0.2">
      <c r="T939" s="75"/>
      <c r="Z939" s="75"/>
      <c r="AA939" s="74"/>
      <c r="AB939" s="74"/>
    </row>
    <row r="940" spans="20:28" ht="14.25" customHeight="1" x14ac:dyDescent="0.2">
      <c r="T940" s="75"/>
      <c r="Z940" s="75"/>
      <c r="AA940" s="74"/>
      <c r="AB940" s="74"/>
    </row>
    <row r="941" spans="20:28" ht="14.25" customHeight="1" x14ac:dyDescent="0.2">
      <c r="T941" s="75"/>
      <c r="Z941" s="75"/>
      <c r="AA941" s="74"/>
      <c r="AB941" s="74"/>
    </row>
    <row r="942" spans="20:28" ht="14.25" customHeight="1" x14ac:dyDescent="0.2">
      <c r="T942" s="75"/>
      <c r="Z942" s="75"/>
      <c r="AA942" s="74"/>
      <c r="AB942" s="74"/>
    </row>
    <row r="943" spans="20:28" ht="14.25" customHeight="1" x14ac:dyDescent="0.2">
      <c r="T943" s="75"/>
      <c r="Z943" s="75"/>
      <c r="AA943" s="74"/>
      <c r="AB943" s="74"/>
    </row>
    <row r="944" spans="20:28" ht="14.25" customHeight="1" x14ac:dyDescent="0.2">
      <c r="T944" s="75"/>
      <c r="Z944" s="75"/>
      <c r="AA944" s="74"/>
      <c r="AB944" s="74"/>
    </row>
    <row r="945" spans="20:28" ht="14.25" customHeight="1" x14ac:dyDescent="0.2">
      <c r="T945" s="75"/>
      <c r="Z945" s="75"/>
      <c r="AA945" s="74"/>
      <c r="AB945" s="74"/>
    </row>
    <row r="946" spans="20:28" ht="14.25" customHeight="1" x14ac:dyDescent="0.2">
      <c r="T946" s="75"/>
      <c r="Z946" s="75"/>
      <c r="AA946" s="74"/>
      <c r="AB946" s="74"/>
    </row>
    <row r="947" spans="20:28" ht="14.25" customHeight="1" x14ac:dyDescent="0.2">
      <c r="T947" s="75"/>
      <c r="Z947" s="75"/>
      <c r="AA947" s="74"/>
      <c r="AB947" s="74"/>
    </row>
    <row r="948" spans="20:28" ht="14.25" customHeight="1" x14ac:dyDescent="0.2">
      <c r="T948" s="75"/>
      <c r="Z948" s="75"/>
      <c r="AA948" s="74"/>
      <c r="AB948" s="74"/>
    </row>
    <row r="949" spans="20:28" ht="14.25" customHeight="1" x14ac:dyDescent="0.2">
      <c r="T949" s="75"/>
      <c r="Z949" s="75"/>
      <c r="AA949" s="74"/>
      <c r="AB949" s="74"/>
    </row>
    <row r="950" spans="20:28" ht="14.25" customHeight="1" x14ac:dyDescent="0.2">
      <c r="T950" s="75"/>
      <c r="Z950" s="75"/>
      <c r="AA950" s="74"/>
      <c r="AB950" s="74"/>
    </row>
    <row r="951" spans="20:28" ht="14.25" customHeight="1" x14ac:dyDescent="0.2">
      <c r="T951" s="75"/>
      <c r="Z951" s="75"/>
      <c r="AA951" s="74"/>
      <c r="AB951" s="74"/>
    </row>
    <row r="952" spans="20:28" ht="14.25" customHeight="1" x14ac:dyDescent="0.2">
      <c r="T952" s="75"/>
      <c r="Z952" s="75"/>
      <c r="AA952" s="74"/>
      <c r="AB952" s="74"/>
    </row>
    <row r="953" spans="20:28" ht="14.25" customHeight="1" x14ac:dyDescent="0.2">
      <c r="T953" s="75"/>
      <c r="Z953" s="75"/>
      <c r="AA953" s="74"/>
      <c r="AB953" s="74"/>
    </row>
    <row r="954" spans="20:28" ht="14.25" customHeight="1" x14ac:dyDescent="0.2">
      <c r="T954" s="75"/>
      <c r="Z954" s="75"/>
      <c r="AA954" s="74"/>
      <c r="AB954" s="74"/>
    </row>
    <row r="955" spans="20:28" ht="14.25" customHeight="1" x14ac:dyDescent="0.2">
      <c r="T955" s="75"/>
      <c r="Z955" s="75"/>
      <c r="AA955" s="74"/>
      <c r="AB955" s="74"/>
    </row>
    <row r="956" spans="20:28" ht="14.25" customHeight="1" x14ac:dyDescent="0.2">
      <c r="T956" s="75"/>
      <c r="Z956" s="75"/>
      <c r="AA956" s="74"/>
      <c r="AB956" s="74"/>
    </row>
    <row r="957" spans="20:28" ht="14.25" customHeight="1" x14ac:dyDescent="0.2">
      <c r="T957" s="75"/>
      <c r="Z957" s="75"/>
      <c r="AA957" s="74"/>
      <c r="AB957" s="74"/>
    </row>
    <row r="958" spans="20:28" ht="14.25" customHeight="1" x14ac:dyDescent="0.2">
      <c r="T958" s="75"/>
      <c r="Z958" s="75"/>
      <c r="AA958" s="74"/>
      <c r="AB958" s="74"/>
    </row>
    <row r="959" spans="20:28" ht="14.25" customHeight="1" x14ac:dyDescent="0.2">
      <c r="T959" s="75"/>
      <c r="Z959" s="75"/>
      <c r="AA959" s="74"/>
      <c r="AB959" s="74"/>
    </row>
    <row r="960" spans="20:28" ht="14.25" customHeight="1" x14ac:dyDescent="0.2">
      <c r="T960" s="75"/>
      <c r="Z960" s="75"/>
      <c r="AA960" s="74"/>
      <c r="AB960" s="74"/>
    </row>
    <row r="961" spans="20:28" ht="14.25" customHeight="1" x14ac:dyDescent="0.2">
      <c r="T961" s="75"/>
      <c r="Z961" s="75"/>
      <c r="AA961" s="74"/>
      <c r="AB961" s="74"/>
    </row>
    <row r="962" spans="20:28" ht="14.25" customHeight="1" x14ac:dyDescent="0.2">
      <c r="T962" s="75"/>
      <c r="Z962" s="75"/>
      <c r="AA962" s="74"/>
      <c r="AB962" s="74"/>
    </row>
    <row r="963" spans="20:28" ht="14.25" customHeight="1" x14ac:dyDescent="0.2">
      <c r="T963" s="75"/>
      <c r="Z963" s="75"/>
      <c r="AA963" s="74"/>
      <c r="AB963" s="74"/>
    </row>
    <row r="964" spans="20:28" ht="14.25" customHeight="1" x14ac:dyDescent="0.2">
      <c r="T964" s="75"/>
      <c r="Z964" s="75"/>
      <c r="AA964" s="74"/>
      <c r="AB964" s="74"/>
    </row>
    <row r="965" spans="20:28" ht="14.25" customHeight="1" x14ac:dyDescent="0.2">
      <c r="T965" s="75"/>
      <c r="Z965" s="75"/>
      <c r="AA965" s="74"/>
      <c r="AB965" s="74"/>
    </row>
    <row r="966" spans="20:28" ht="14.25" customHeight="1" x14ac:dyDescent="0.2">
      <c r="T966" s="75"/>
      <c r="Z966" s="75"/>
      <c r="AA966" s="74"/>
      <c r="AB966" s="74"/>
    </row>
    <row r="967" spans="20:28" ht="14.25" customHeight="1" x14ac:dyDescent="0.2">
      <c r="T967" s="75"/>
      <c r="Z967" s="75"/>
      <c r="AA967" s="74"/>
      <c r="AB967" s="74"/>
    </row>
    <row r="968" spans="20:28" ht="14.25" customHeight="1" x14ac:dyDescent="0.2">
      <c r="T968" s="75"/>
      <c r="Z968" s="75"/>
      <c r="AA968" s="74"/>
      <c r="AB968" s="74"/>
    </row>
    <row r="969" spans="20:28" ht="14.25" customHeight="1" x14ac:dyDescent="0.2">
      <c r="T969" s="75"/>
      <c r="Z969" s="75"/>
      <c r="AA969" s="74"/>
      <c r="AB969" s="74"/>
    </row>
    <row r="970" spans="20:28" ht="14.25" customHeight="1" x14ac:dyDescent="0.2">
      <c r="T970" s="75"/>
      <c r="Z970" s="75"/>
      <c r="AA970" s="74"/>
      <c r="AB970" s="74"/>
    </row>
    <row r="971" spans="20:28" ht="14.25" customHeight="1" x14ac:dyDescent="0.2">
      <c r="T971" s="75"/>
      <c r="Z971" s="75"/>
      <c r="AA971" s="74"/>
      <c r="AB971" s="74"/>
    </row>
    <row r="972" spans="20:28" ht="14.25" customHeight="1" x14ac:dyDescent="0.2">
      <c r="T972" s="75"/>
      <c r="Z972" s="75"/>
      <c r="AA972" s="74"/>
      <c r="AB972" s="74"/>
    </row>
    <row r="973" spans="20:28" ht="14.25" customHeight="1" x14ac:dyDescent="0.2">
      <c r="T973" s="75"/>
      <c r="Z973" s="75"/>
      <c r="AA973" s="74"/>
      <c r="AB973" s="74"/>
    </row>
    <row r="974" spans="20:28" ht="14.25" customHeight="1" x14ac:dyDescent="0.2">
      <c r="T974" s="75"/>
      <c r="Z974" s="75"/>
      <c r="AA974" s="74"/>
      <c r="AB974" s="74"/>
    </row>
    <row r="975" spans="20:28" ht="14.25" customHeight="1" x14ac:dyDescent="0.2">
      <c r="T975" s="75"/>
      <c r="Z975" s="75"/>
      <c r="AA975" s="74"/>
      <c r="AB975" s="74"/>
    </row>
    <row r="976" spans="20:28" ht="14.25" customHeight="1" x14ac:dyDescent="0.2">
      <c r="T976" s="75"/>
      <c r="Z976" s="75"/>
      <c r="AA976" s="74"/>
      <c r="AB976" s="74"/>
    </row>
    <row r="977" spans="20:28" ht="14.25" customHeight="1" x14ac:dyDescent="0.2">
      <c r="T977" s="75"/>
      <c r="Z977" s="75"/>
      <c r="AA977" s="74"/>
      <c r="AB977" s="74"/>
    </row>
    <row r="978" spans="20:28" ht="14.25" customHeight="1" x14ac:dyDescent="0.2">
      <c r="T978" s="75"/>
      <c r="Z978" s="75"/>
      <c r="AA978" s="74"/>
      <c r="AB978" s="74"/>
    </row>
    <row r="979" spans="20:28" ht="14.25" customHeight="1" x14ac:dyDescent="0.2">
      <c r="T979" s="75"/>
      <c r="Z979" s="75"/>
      <c r="AA979" s="74"/>
      <c r="AB979" s="74"/>
    </row>
    <row r="980" spans="20:28" ht="14.25" customHeight="1" x14ac:dyDescent="0.2">
      <c r="T980" s="75"/>
      <c r="Z980" s="75"/>
      <c r="AA980" s="74"/>
      <c r="AB980" s="74"/>
    </row>
    <row r="981" spans="20:28" ht="14.25" customHeight="1" x14ac:dyDescent="0.2">
      <c r="T981" s="75"/>
      <c r="Z981" s="75"/>
      <c r="AA981" s="74"/>
      <c r="AB981" s="74"/>
    </row>
    <row r="982" spans="20:28" ht="14.25" customHeight="1" x14ac:dyDescent="0.2">
      <c r="T982" s="75"/>
      <c r="Z982" s="75"/>
      <c r="AA982" s="74"/>
      <c r="AB982" s="74"/>
    </row>
    <row r="983" spans="20:28" ht="14.25" customHeight="1" x14ac:dyDescent="0.2">
      <c r="T983" s="75"/>
      <c r="Z983" s="75"/>
      <c r="AA983" s="74"/>
      <c r="AB983" s="74"/>
    </row>
    <row r="984" spans="20:28" ht="14.25" customHeight="1" x14ac:dyDescent="0.2">
      <c r="T984" s="75"/>
      <c r="Z984" s="75"/>
      <c r="AA984" s="74"/>
      <c r="AB984" s="74"/>
    </row>
    <row r="985" spans="20:28" ht="14.25" customHeight="1" x14ac:dyDescent="0.2">
      <c r="T985" s="75"/>
      <c r="Z985" s="75"/>
      <c r="AA985" s="74"/>
      <c r="AB985" s="74"/>
    </row>
    <row r="986" spans="20:28" ht="14.25" customHeight="1" x14ac:dyDescent="0.2">
      <c r="T986" s="75"/>
      <c r="Z986" s="75"/>
      <c r="AA986" s="74"/>
      <c r="AB986" s="74"/>
    </row>
    <row r="987" spans="20:28" ht="14.25" customHeight="1" x14ac:dyDescent="0.2">
      <c r="T987" s="75"/>
      <c r="Z987" s="75"/>
      <c r="AA987" s="74"/>
      <c r="AB987" s="74"/>
    </row>
    <row r="988" spans="20:28" ht="14.25" customHeight="1" x14ac:dyDescent="0.2">
      <c r="T988" s="75"/>
      <c r="Z988" s="75"/>
      <c r="AA988" s="74"/>
      <c r="AB988" s="74"/>
    </row>
    <row r="989" spans="20:28" ht="14.25" customHeight="1" x14ac:dyDescent="0.2">
      <c r="T989" s="75"/>
      <c r="Z989" s="75"/>
      <c r="AA989" s="74"/>
      <c r="AB989" s="74"/>
    </row>
    <row r="990" spans="20:28" ht="14.25" customHeight="1" x14ac:dyDescent="0.2">
      <c r="T990" s="75"/>
      <c r="Z990" s="75"/>
      <c r="AA990" s="74"/>
      <c r="AB990" s="74"/>
    </row>
    <row r="991" spans="20:28" ht="14.25" customHeight="1" x14ac:dyDescent="0.2">
      <c r="T991" s="75"/>
      <c r="Z991" s="75"/>
      <c r="AA991" s="74"/>
      <c r="AB991" s="74"/>
    </row>
    <row r="992" spans="20:28" ht="14.25" customHeight="1" x14ac:dyDescent="0.2">
      <c r="T992" s="75"/>
      <c r="Z992" s="75"/>
      <c r="AA992" s="74"/>
      <c r="AB992" s="74"/>
    </row>
    <row r="993" spans="20:28" ht="14.25" customHeight="1" x14ac:dyDescent="0.2">
      <c r="T993" s="75"/>
      <c r="Z993" s="75"/>
      <c r="AA993" s="74"/>
      <c r="AB993" s="74"/>
    </row>
    <row r="994" spans="20:28" ht="14.25" customHeight="1" x14ac:dyDescent="0.2">
      <c r="T994" s="75"/>
      <c r="Z994" s="75"/>
      <c r="AA994" s="74"/>
      <c r="AB994" s="74"/>
    </row>
    <row r="995" spans="20:28" ht="14.25" customHeight="1" x14ac:dyDescent="0.2">
      <c r="T995" s="75"/>
      <c r="Z995" s="75"/>
      <c r="AA995" s="74"/>
      <c r="AB995" s="74"/>
    </row>
    <row r="996" spans="20:28" ht="14.25" customHeight="1" x14ac:dyDescent="0.2">
      <c r="T996" s="75"/>
      <c r="Z996" s="75"/>
      <c r="AA996" s="74"/>
      <c r="AB996" s="74"/>
    </row>
    <row r="997" spans="20:28" ht="14.25" customHeight="1" x14ac:dyDescent="0.2">
      <c r="T997" s="75"/>
      <c r="Z997" s="75"/>
      <c r="AA997" s="74"/>
      <c r="AB997" s="74"/>
    </row>
    <row r="998" spans="20:28" ht="14.25" customHeight="1" x14ac:dyDescent="0.2">
      <c r="T998" s="75"/>
      <c r="Z998" s="75"/>
      <c r="AA998" s="74"/>
      <c r="AB998" s="74"/>
    </row>
    <row r="999" spans="20:28" ht="14.25" customHeight="1" x14ac:dyDescent="0.2">
      <c r="T999" s="75"/>
      <c r="Z999" s="75"/>
      <c r="AA999" s="74"/>
      <c r="AB999" s="74"/>
    </row>
    <row r="1000" spans="20:28" ht="14.25" customHeight="1" x14ac:dyDescent="0.2">
      <c r="T1000" s="75"/>
      <c r="Z1000" s="75"/>
      <c r="AA1000" s="74"/>
      <c r="AB1000" s="74"/>
    </row>
    <row r="1001" spans="20:28" ht="14.25" customHeight="1" x14ac:dyDescent="0.2">
      <c r="T1001" s="75"/>
      <c r="Z1001" s="75"/>
      <c r="AA1001" s="74"/>
      <c r="AB1001" s="74"/>
    </row>
    <row r="1002" spans="20:28" ht="14.25" customHeight="1" x14ac:dyDescent="0.2">
      <c r="T1002" s="75"/>
      <c r="Z1002" s="75"/>
      <c r="AA1002" s="74"/>
      <c r="AB1002" s="74"/>
    </row>
    <row r="1003" spans="20:28" ht="14.25" customHeight="1" x14ac:dyDescent="0.2">
      <c r="T1003" s="75"/>
      <c r="Z1003" s="75"/>
      <c r="AA1003" s="74"/>
      <c r="AB1003" s="74"/>
    </row>
    <row r="1004" spans="20:28" ht="14.25" customHeight="1" x14ac:dyDescent="0.2">
      <c r="T1004" s="75"/>
      <c r="Z1004" s="75"/>
      <c r="AA1004" s="74"/>
      <c r="AB1004" s="74"/>
    </row>
    <row r="1005" spans="20:28" ht="14.25" customHeight="1" x14ac:dyDescent="0.2">
      <c r="T1005" s="75"/>
      <c r="Z1005" s="75"/>
      <c r="AA1005" s="74"/>
      <c r="AB1005" s="74"/>
    </row>
    <row r="1006" spans="20:28" ht="14.25" customHeight="1" x14ac:dyDescent="0.2">
      <c r="T1006" s="75"/>
      <c r="Z1006" s="75"/>
      <c r="AA1006" s="74"/>
      <c r="AB1006" s="74"/>
    </row>
    <row r="1007" spans="20:28" ht="14.25" customHeight="1" x14ac:dyDescent="0.2">
      <c r="T1007" s="75"/>
      <c r="Z1007" s="75"/>
      <c r="AA1007" s="74"/>
      <c r="AB1007" s="74"/>
    </row>
    <row r="1008" spans="20:28" ht="14.25" customHeight="1" x14ac:dyDescent="0.2">
      <c r="T1008" s="75"/>
      <c r="Z1008" s="75"/>
      <c r="AA1008" s="74"/>
      <c r="AB1008" s="74"/>
    </row>
    <row r="1009" spans="20:28" ht="14.25" customHeight="1" x14ac:dyDescent="0.2">
      <c r="T1009" s="75"/>
      <c r="Z1009" s="75"/>
      <c r="AA1009" s="74"/>
      <c r="AB1009" s="74"/>
    </row>
    <row r="1010" spans="20:28" ht="14.25" customHeight="1" x14ac:dyDescent="0.2">
      <c r="T1010" s="75"/>
      <c r="Z1010" s="75"/>
      <c r="AA1010" s="74"/>
      <c r="AB1010" s="74"/>
    </row>
    <row r="1011" spans="20:28" ht="14.25" customHeight="1" x14ac:dyDescent="0.2">
      <c r="T1011" s="75"/>
      <c r="Z1011" s="75"/>
      <c r="AA1011" s="74"/>
      <c r="AB1011" s="74"/>
    </row>
    <row r="1012" spans="20:28" ht="14.25" customHeight="1" x14ac:dyDescent="0.2">
      <c r="T1012" s="75"/>
      <c r="Z1012" s="75"/>
      <c r="AA1012" s="74"/>
      <c r="AB1012" s="74"/>
    </row>
    <row r="1013" spans="20:28" ht="14.25" customHeight="1" x14ac:dyDescent="0.2">
      <c r="T1013" s="75"/>
      <c r="Z1013" s="75"/>
      <c r="AA1013" s="74"/>
      <c r="AB1013" s="74"/>
    </row>
    <row r="1014" spans="20:28" ht="14.25" customHeight="1" x14ac:dyDescent="0.2">
      <c r="T1014" s="75"/>
      <c r="Z1014" s="75"/>
      <c r="AA1014" s="74"/>
      <c r="AB1014" s="74"/>
    </row>
    <row r="1015" spans="20:28" ht="14.25" customHeight="1" x14ac:dyDescent="0.2">
      <c r="T1015" s="75"/>
      <c r="Z1015" s="75"/>
      <c r="AA1015" s="74"/>
      <c r="AB1015" s="74"/>
    </row>
    <row r="1016" spans="20:28" ht="14.25" customHeight="1" x14ac:dyDescent="0.2">
      <c r="T1016" s="75"/>
      <c r="Z1016" s="75"/>
      <c r="AA1016" s="74"/>
      <c r="AB1016" s="74"/>
    </row>
    <row r="1017" spans="20:28" ht="14.25" customHeight="1" x14ac:dyDescent="0.2">
      <c r="T1017" s="75"/>
      <c r="Z1017" s="75"/>
      <c r="AA1017" s="74"/>
      <c r="AB1017" s="74"/>
    </row>
    <row r="1018" spans="20:28" ht="14.25" customHeight="1" x14ac:dyDescent="0.2">
      <c r="T1018" s="75"/>
      <c r="Z1018" s="75"/>
      <c r="AA1018" s="74"/>
      <c r="AB1018" s="74"/>
    </row>
    <row r="1019" spans="20:28" ht="14.25" customHeight="1" x14ac:dyDescent="0.2">
      <c r="T1019" s="75"/>
      <c r="Z1019" s="75"/>
      <c r="AA1019" s="74"/>
      <c r="AB1019" s="74"/>
    </row>
    <row r="1020" spans="20:28" ht="14.25" customHeight="1" x14ac:dyDescent="0.2">
      <c r="T1020" s="75"/>
      <c r="Z1020" s="75"/>
      <c r="AA1020" s="74"/>
      <c r="AB1020" s="74"/>
    </row>
    <row r="1021" spans="20:28" ht="14.25" customHeight="1" x14ac:dyDescent="0.2">
      <c r="T1021" s="75"/>
      <c r="Z1021" s="75"/>
      <c r="AA1021" s="74"/>
      <c r="AB1021" s="74"/>
    </row>
    <row r="1022" spans="20:28" ht="14.25" customHeight="1" x14ac:dyDescent="0.2">
      <c r="T1022" s="75"/>
      <c r="Z1022" s="75"/>
      <c r="AA1022" s="74"/>
      <c r="AB1022" s="74"/>
    </row>
    <row r="1023" spans="20:28" ht="14.25" customHeight="1" x14ac:dyDescent="0.2">
      <c r="T1023" s="75"/>
      <c r="Z1023" s="75"/>
      <c r="AA1023" s="74"/>
      <c r="AB1023" s="74"/>
    </row>
    <row r="1024" spans="20:28" ht="14.25" customHeight="1" x14ac:dyDescent="0.2">
      <c r="T1024" s="75"/>
      <c r="Z1024" s="75"/>
      <c r="AA1024" s="74"/>
      <c r="AB1024" s="74"/>
    </row>
    <row r="1025" spans="20:28" ht="14.25" customHeight="1" x14ac:dyDescent="0.2">
      <c r="T1025" s="75"/>
      <c r="Z1025" s="75"/>
      <c r="AA1025" s="74"/>
      <c r="AB1025" s="74"/>
    </row>
    <row r="1026" spans="20:28" ht="14.25" customHeight="1" x14ac:dyDescent="0.2">
      <c r="T1026" s="75"/>
      <c r="Z1026" s="75"/>
      <c r="AA1026" s="74"/>
      <c r="AB1026" s="74"/>
    </row>
    <row r="1027" spans="20:28" ht="14.25" customHeight="1" x14ac:dyDescent="0.2">
      <c r="T1027" s="75"/>
      <c r="Z1027" s="75"/>
      <c r="AA1027" s="74"/>
      <c r="AB1027" s="74"/>
    </row>
    <row r="1028" spans="20:28" ht="14.25" customHeight="1" x14ac:dyDescent="0.2">
      <c r="T1028" s="75"/>
      <c r="Z1028" s="75"/>
      <c r="AA1028" s="74"/>
      <c r="AB1028" s="74"/>
    </row>
    <row r="1029" spans="20:28" ht="14.25" customHeight="1" x14ac:dyDescent="0.2">
      <c r="T1029" s="75"/>
      <c r="Z1029" s="75"/>
      <c r="AA1029" s="74"/>
      <c r="AB1029" s="74"/>
    </row>
    <row r="1030" spans="20:28" ht="14.25" customHeight="1" x14ac:dyDescent="0.2">
      <c r="T1030" s="75"/>
      <c r="Z1030" s="75"/>
      <c r="AA1030" s="74"/>
      <c r="AB1030" s="74"/>
    </row>
    <row r="1031" spans="20:28" ht="14.25" customHeight="1" x14ac:dyDescent="0.2">
      <c r="T1031" s="75"/>
      <c r="Z1031" s="75"/>
      <c r="AA1031" s="74"/>
      <c r="AB1031" s="74"/>
    </row>
    <row r="1032" spans="20:28" ht="14.25" customHeight="1" x14ac:dyDescent="0.2">
      <c r="T1032" s="75"/>
      <c r="Z1032" s="75"/>
      <c r="AA1032" s="74"/>
      <c r="AB1032" s="74"/>
    </row>
    <row r="1033" spans="20:28" ht="14.25" customHeight="1" x14ac:dyDescent="0.2">
      <c r="T1033" s="75"/>
      <c r="Z1033" s="75"/>
      <c r="AA1033" s="74"/>
      <c r="AB1033" s="74"/>
    </row>
    <row r="1034" spans="20:28" ht="14.25" customHeight="1" x14ac:dyDescent="0.2">
      <c r="T1034" s="75"/>
      <c r="Z1034" s="75"/>
      <c r="AA1034" s="74"/>
      <c r="AB1034" s="74"/>
    </row>
    <row r="1035" spans="20:28" ht="14.25" customHeight="1" x14ac:dyDescent="0.2">
      <c r="T1035" s="75"/>
      <c r="Z1035" s="75"/>
      <c r="AA1035" s="74"/>
      <c r="AB1035" s="74"/>
    </row>
    <row r="1036" spans="20:28" ht="14.25" customHeight="1" x14ac:dyDescent="0.2">
      <c r="T1036" s="75"/>
      <c r="Z1036" s="75"/>
      <c r="AA1036" s="74"/>
      <c r="AB1036" s="74"/>
    </row>
    <row r="1037" spans="20:28" ht="14.25" customHeight="1" x14ac:dyDescent="0.2">
      <c r="T1037" s="75"/>
      <c r="Z1037" s="75"/>
      <c r="AA1037" s="74"/>
      <c r="AB1037" s="74"/>
    </row>
    <row r="1038" spans="20:28" ht="14.25" customHeight="1" x14ac:dyDescent="0.2">
      <c r="T1038" s="75"/>
      <c r="Z1038" s="75"/>
      <c r="AA1038" s="74"/>
      <c r="AB1038" s="74"/>
    </row>
    <row r="1039" spans="20:28" ht="14.25" customHeight="1" x14ac:dyDescent="0.2">
      <c r="T1039" s="75"/>
      <c r="Z1039" s="75"/>
      <c r="AA1039" s="74"/>
      <c r="AB1039" s="74"/>
    </row>
    <row r="1040" spans="20:28" ht="14.25" customHeight="1" x14ac:dyDescent="0.2">
      <c r="T1040" s="75"/>
      <c r="Z1040" s="75"/>
      <c r="AA1040" s="74"/>
      <c r="AB1040" s="74"/>
    </row>
    <row r="1041" spans="20:28" ht="14.25" customHeight="1" x14ac:dyDescent="0.2">
      <c r="T1041" s="75"/>
      <c r="Z1041" s="75"/>
      <c r="AA1041" s="74"/>
      <c r="AB1041" s="74"/>
    </row>
    <row r="1042" spans="20:28" ht="14.25" customHeight="1" x14ac:dyDescent="0.2">
      <c r="T1042" s="75"/>
      <c r="Z1042" s="75"/>
      <c r="AA1042" s="74"/>
      <c r="AB1042" s="74"/>
    </row>
    <row r="1043" spans="20:28" ht="14.25" customHeight="1" x14ac:dyDescent="0.2">
      <c r="T1043" s="75"/>
      <c r="Z1043" s="75"/>
      <c r="AA1043" s="74"/>
      <c r="AB1043" s="74"/>
    </row>
    <row r="1044" spans="20:28" ht="14.25" customHeight="1" x14ac:dyDescent="0.2">
      <c r="T1044" s="75"/>
      <c r="Z1044" s="75"/>
      <c r="AA1044" s="74"/>
      <c r="AB1044" s="74"/>
    </row>
    <row r="1045" spans="20:28" ht="14.25" customHeight="1" x14ac:dyDescent="0.2">
      <c r="T1045" s="75"/>
      <c r="Z1045" s="75"/>
      <c r="AA1045" s="74"/>
      <c r="AB1045" s="74"/>
    </row>
    <row r="1046" spans="20:28" ht="14.25" customHeight="1" x14ac:dyDescent="0.2">
      <c r="T1046" s="75"/>
      <c r="Z1046" s="75"/>
      <c r="AA1046" s="74"/>
      <c r="AB1046" s="74"/>
    </row>
    <row r="1047" spans="20:28" ht="14.25" customHeight="1" x14ac:dyDescent="0.2">
      <c r="T1047" s="75"/>
      <c r="Z1047" s="75"/>
      <c r="AA1047" s="74"/>
      <c r="AB1047" s="74"/>
    </row>
    <row r="1048" spans="20:28" ht="14.25" customHeight="1" x14ac:dyDescent="0.2">
      <c r="T1048" s="75"/>
      <c r="Z1048" s="75"/>
      <c r="AA1048" s="74"/>
      <c r="AB1048" s="74"/>
    </row>
    <row r="1049" spans="20:28" ht="14.25" customHeight="1" x14ac:dyDescent="0.2">
      <c r="T1049" s="75"/>
      <c r="Z1049" s="75"/>
      <c r="AA1049" s="74"/>
      <c r="AB1049" s="74"/>
    </row>
    <row r="1050" spans="20:28" ht="14.25" customHeight="1" x14ac:dyDescent="0.2">
      <c r="T1050" s="75"/>
      <c r="Z1050" s="75"/>
      <c r="AA1050" s="74"/>
      <c r="AB1050" s="74"/>
    </row>
    <row r="1051" spans="20:28" ht="14.25" customHeight="1" x14ac:dyDescent="0.2">
      <c r="T1051" s="75"/>
      <c r="Z1051" s="75"/>
      <c r="AA1051" s="74"/>
      <c r="AB1051" s="74"/>
    </row>
    <row r="1052" spans="20:28" ht="14.25" customHeight="1" x14ac:dyDescent="0.2">
      <c r="T1052" s="75"/>
      <c r="Z1052" s="75"/>
      <c r="AA1052" s="74"/>
      <c r="AB1052" s="74"/>
    </row>
    <row r="1053" spans="20:28" ht="14.25" customHeight="1" x14ac:dyDescent="0.2">
      <c r="T1053" s="75"/>
      <c r="Z1053" s="75"/>
      <c r="AA1053" s="74"/>
      <c r="AB1053" s="74"/>
    </row>
    <row r="1054" spans="20:28" ht="14.25" customHeight="1" x14ac:dyDescent="0.2">
      <c r="T1054" s="75"/>
      <c r="Z1054" s="75"/>
      <c r="AA1054" s="74"/>
      <c r="AB1054" s="74"/>
    </row>
    <row r="1055" spans="20:28" ht="14.25" customHeight="1" x14ac:dyDescent="0.2">
      <c r="T1055" s="75"/>
      <c r="Z1055" s="75"/>
      <c r="AA1055" s="74"/>
      <c r="AB1055" s="74"/>
    </row>
    <row r="1056" spans="20:28" ht="14.25" customHeight="1" x14ac:dyDescent="0.2">
      <c r="T1056" s="75"/>
      <c r="Z1056" s="75"/>
      <c r="AA1056" s="74"/>
      <c r="AB1056" s="74"/>
    </row>
    <row r="1057" spans="20:28" ht="14.25" customHeight="1" x14ac:dyDescent="0.2">
      <c r="T1057" s="75"/>
      <c r="Z1057" s="75"/>
      <c r="AA1057" s="74"/>
      <c r="AB1057" s="74"/>
    </row>
    <row r="1058" spans="20:28" ht="14.25" customHeight="1" x14ac:dyDescent="0.2">
      <c r="T1058" s="75"/>
      <c r="Z1058" s="75"/>
      <c r="AA1058" s="74"/>
      <c r="AB1058" s="74"/>
    </row>
    <row r="1059" spans="20:28" ht="14.25" customHeight="1" x14ac:dyDescent="0.2">
      <c r="T1059" s="75"/>
      <c r="Z1059" s="75"/>
      <c r="AA1059" s="74"/>
      <c r="AB1059" s="74"/>
    </row>
    <row r="1060" spans="20:28" ht="14.25" customHeight="1" x14ac:dyDescent="0.2">
      <c r="T1060" s="75"/>
      <c r="Z1060" s="75"/>
      <c r="AA1060" s="74"/>
      <c r="AB1060" s="74"/>
    </row>
    <row r="1061" spans="20:28" ht="14.25" customHeight="1" x14ac:dyDescent="0.2">
      <c r="T1061" s="75"/>
      <c r="Z1061" s="75"/>
      <c r="AA1061" s="74"/>
      <c r="AB1061" s="74"/>
    </row>
    <row r="1062" spans="20:28" ht="14.25" customHeight="1" x14ac:dyDescent="0.2">
      <c r="T1062" s="75"/>
      <c r="Z1062" s="75"/>
      <c r="AA1062" s="74"/>
      <c r="AB1062" s="74"/>
    </row>
    <row r="1063" spans="20:28" ht="14.25" customHeight="1" x14ac:dyDescent="0.2">
      <c r="T1063" s="75"/>
      <c r="Z1063" s="75"/>
      <c r="AA1063" s="74"/>
      <c r="AB1063" s="74"/>
    </row>
    <row r="1064" spans="20:28" ht="14.25" customHeight="1" x14ac:dyDescent="0.2">
      <c r="T1064" s="75"/>
      <c r="Z1064" s="75"/>
      <c r="AA1064" s="74"/>
      <c r="AB1064" s="74"/>
    </row>
    <row r="1065" spans="20:28" ht="14.25" customHeight="1" x14ac:dyDescent="0.2">
      <c r="T1065" s="75"/>
      <c r="Z1065" s="75"/>
      <c r="AA1065" s="74"/>
      <c r="AB1065" s="74"/>
    </row>
    <row r="1066" spans="20:28" ht="14.25" customHeight="1" x14ac:dyDescent="0.2">
      <c r="T1066" s="75"/>
      <c r="Z1066" s="75"/>
      <c r="AA1066" s="74"/>
      <c r="AB1066" s="74"/>
    </row>
    <row r="1067" spans="20:28" ht="14.25" customHeight="1" x14ac:dyDescent="0.2">
      <c r="T1067" s="75"/>
      <c r="Z1067" s="75"/>
      <c r="AA1067" s="74"/>
      <c r="AB1067" s="74"/>
    </row>
    <row r="1068" spans="20:28" ht="14.25" customHeight="1" x14ac:dyDescent="0.2">
      <c r="T1068" s="75"/>
      <c r="Z1068" s="75"/>
      <c r="AA1068" s="74"/>
      <c r="AB1068" s="74"/>
    </row>
    <row r="1069" spans="20:28" ht="14.25" customHeight="1" x14ac:dyDescent="0.2">
      <c r="T1069" s="75"/>
      <c r="Z1069" s="75"/>
      <c r="AA1069" s="74"/>
      <c r="AB1069" s="74"/>
    </row>
    <row r="1070" spans="20:28" ht="14.25" customHeight="1" x14ac:dyDescent="0.2">
      <c r="T1070" s="75"/>
      <c r="Z1070" s="75"/>
      <c r="AA1070" s="74"/>
      <c r="AB1070" s="74"/>
    </row>
    <row r="1071" spans="20:28" ht="14.25" customHeight="1" x14ac:dyDescent="0.2">
      <c r="T1071" s="75"/>
      <c r="Z1071" s="75"/>
      <c r="AA1071" s="74"/>
      <c r="AB1071" s="74"/>
    </row>
    <row r="1072" spans="20:28" ht="14.25" customHeight="1" x14ac:dyDescent="0.2">
      <c r="T1072" s="75"/>
      <c r="Z1072" s="75"/>
      <c r="AA1072" s="74"/>
      <c r="AB1072" s="74"/>
    </row>
    <row r="1073" spans="20:28" ht="14.25" customHeight="1" x14ac:dyDescent="0.2">
      <c r="T1073" s="75"/>
      <c r="Z1073" s="75"/>
      <c r="AA1073" s="74"/>
      <c r="AB1073" s="74"/>
    </row>
    <row r="1074" spans="20:28" ht="14.25" customHeight="1" x14ac:dyDescent="0.2">
      <c r="T1074" s="75"/>
      <c r="Z1074" s="75"/>
      <c r="AA1074" s="74"/>
      <c r="AB1074" s="74"/>
    </row>
    <row r="1075" spans="20:28" ht="14.25" customHeight="1" x14ac:dyDescent="0.2">
      <c r="T1075" s="75"/>
      <c r="Z1075" s="75"/>
      <c r="AA1075" s="74"/>
      <c r="AB1075" s="74"/>
    </row>
    <row r="1076" spans="20:28" ht="14.25" customHeight="1" x14ac:dyDescent="0.2">
      <c r="T1076" s="75"/>
      <c r="Z1076" s="75"/>
      <c r="AA1076" s="74"/>
      <c r="AB1076" s="74"/>
    </row>
    <row r="1077" spans="20:28" ht="14.25" customHeight="1" x14ac:dyDescent="0.2">
      <c r="T1077" s="75"/>
      <c r="Z1077" s="75"/>
      <c r="AA1077" s="74"/>
      <c r="AB1077" s="74"/>
    </row>
    <row r="1078" spans="20:28" ht="14.25" customHeight="1" x14ac:dyDescent="0.2">
      <c r="T1078" s="75"/>
      <c r="Z1078" s="75"/>
      <c r="AA1078" s="74"/>
      <c r="AB1078" s="74"/>
    </row>
    <row r="1079" spans="20:28" ht="14.25" customHeight="1" x14ac:dyDescent="0.2">
      <c r="T1079" s="75"/>
      <c r="Z1079" s="75"/>
      <c r="AA1079" s="74"/>
      <c r="AB1079" s="74"/>
    </row>
    <row r="1080" spans="20:28" ht="14.25" customHeight="1" x14ac:dyDescent="0.2">
      <c r="T1080" s="75"/>
      <c r="Z1080" s="75"/>
      <c r="AA1080" s="74"/>
      <c r="AB1080" s="74"/>
    </row>
    <row r="1081" spans="20:28" ht="14.25" customHeight="1" x14ac:dyDescent="0.2">
      <c r="T1081" s="75"/>
      <c r="Z1081" s="75"/>
      <c r="AA1081" s="74"/>
      <c r="AB1081" s="74"/>
    </row>
    <row r="1082" spans="20:28" ht="14.25" customHeight="1" x14ac:dyDescent="0.2">
      <c r="T1082" s="75"/>
      <c r="Z1082" s="75"/>
      <c r="AB1082" s="74"/>
    </row>
    <row r="1083" spans="20:28" ht="14.25" customHeight="1" x14ac:dyDescent="0.2">
      <c r="T1083" s="75"/>
      <c r="Z1083" s="75"/>
    </row>
    <row r="1084" spans="20:28" ht="14.25" customHeight="1" x14ac:dyDescent="0.2">
      <c r="T1084" s="75"/>
    </row>
    <row r="1085" spans="20:28" ht="14.25" customHeight="1" x14ac:dyDescent="0.2">
      <c r="T1085" s="75"/>
    </row>
    <row r="1086" spans="20:28" ht="14.25" customHeight="1" x14ac:dyDescent="0.2">
      <c r="T1086" s="75"/>
    </row>
    <row r="1087" spans="20:28" ht="14.25" customHeight="1" x14ac:dyDescent="0.2">
      <c r="T1087" s="75"/>
    </row>
    <row r="1088" spans="20:28" ht="14.25" customHeight="1" x14ac:dyDescent="0.2">
      <c r="T1088" s="75"/>
    </row>
    <row r="1089" spans="20:20" ht="14.25" customHeight="1" x14ac:dyDescent="0.2">
      <c r="T1089" s="75"/>
    </row>
    <row r="1090" spans="20:20" ht="14.25" customHeight="1" x14ac:dyDescent="0.2">
      <c r="T1090" s="75"/>
    </row>
    <row r="1091" spans="20:20" ht="14.25" customHeight="1" x14ac:dyDescent="0.2">
      <c r="T1091" s="75"/>
    </row>
    <row r="1092" spans="20:20" ht="14.25" customHeight="1" x14ac:dyDescent="0.2">
      <c r="T1092" s="75"/>
    </row>
    <row r="1093" spans="20:20" ht="14.25" customHeight="1" x14ac:dyDescent="0.2">
      <c r="T1093" s="75"/>
    </row>
    <row r="1094" spans="20:20" ht="14.25" customHeight="1" x14ac:dyDescent="0.2">
      <c r="T1094" s="75"/>
    </row>
    <row r="1095" spans="20:20" ht="14.25" customHeight="1" x14ac:dyDescent="0.2">
      <c r="T1095" s="75"/>
    </row>
    <row r="1096" spans="20:20" ht="14.25" customHeight="1" x14ac:dyDescent="0.2">
      <c r="T1096" s="75"/>
    </row>
    <row r="1097" spans="20:20" ht="14.25" customHeight="1" x14ac:dyDescent="0.2">
      <c r="T1097" s="75"/>
    </row>
    <row r="1098" spans="20:20" ht="14.25" customHeight="1" x14ac:dyDescent="0.2">
      <c r="T1098" s="75"/>
    </row>
    <row r="1099" spans="20:20" ht="14.25" customHeight="1" x14ac:dyDescent="0.2">
      <c r="T1099" s="75"/>
    </row>
    <row r="1100" spans="20:20" ht="14.25" customHeight="1" x14ac:dyDescent="0.2">
      <c r="T1100" s="75"/>
    </row>
    <row r="1101" spans="20:20" ht="14.25" customHeight="1" x14ac:dyDescent="0.2">
      <c r="T1101" s="75"/>
    </row>
  </sheetData>
  <phoneticPr fontId="1" type="noConversion"/>
  <printOptions gridLines="1"/>
  <pageMargins left="0.75" right="0.75" top="1" bottom="1" header="0.5" footer="0.5"/>
  <pageSetup paperSize="9" orientation="portrait" r:id="rId1"/>
  <headerFooter alignWithMargins="0"/>
  <ignoredErrors>
    <ignoredError sqref="K17" formula="1"/>
    <ignoredError sqref="S8:S9" formulaRange="1"/>
    <ignoredError sqref="T5:V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BRIGHT</dc:creator>
  <cp:lastModifiedBy>bright</cp:lastModifiedBy>
  <dcterms:created xsi:type="dcterms:W3CDTF">2014-05-17T13:27:48Z</dcterms:created>
  <dcterms:modified xsi:type="dcterms:W3CDTF">2019-02-22T07:34:40Z</dcterms:modified>
</cp:coreProperties>
</file>